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965" windowHeight="10410" activeTab="0"/>
  </bookViews>
  <sheets>
    <sheet name="Свод 2015 " sheetId="1" r:id="rId1"/>
    <sheet name="Свод 2016" sheetId="2" r:id="rId2"/>
    <sheet name="Свод 2017" sheetId="3" r:id="rId3"/>
    <sheet name="поселения 2015" sheetId="4" r:id="rId4"/>
    <sheet name="поселения 2016" sheetId="5" r:id="rId5"/>
    <sheet name="поселения 2017" sheetId="6" r:id="rId6"/>
  </sheets>
  <definedNames>
    <definedName name="Z_175B7ECD_730E_43B0_ADC4_81762C8D56F7_.wvu.PrintArea" localSheetId="0" hidden="1">'Свод 2015 '!$A$1:$G$19</definedName>
    <definedName name="Z_175B7ECD_730E_43B0_ADC4_81762C8D56F7_.wvu.PrintArea" localSheetId="1" hidden="1">'Свод 2016'!$A$1:$G$20</definedName>
    <definedName name="Z_175B7ECD_730E_43B0_ADC4_81762C8D56F7_.wvu.PrintArea" localSheetId="2" hidden="1">'Свод 2017'!$A$1:$G$20</definedName>
    <definedName name="Z_175B7ECD_730E_43B0_ADC4_81762C8D56F7_.wvu.PrintTitles" localSheetId="0" hidden="1">'Свод 2015 '!$4:$4</definedName>
    <definedName name="Z_175B7ECD_730E_43B0_ADC4_81762C8D56F7_.wvu.PrintTitles" localSheetId="1" hidden="1">'Свод 2016'!$4:$4</definedName>
    <definedName name="Z_175B7ECD_730E_43B0_ADC4_81762C8D56F7_.wvu.PrintTitles" localSheetId="2" hidden="1">'Свод 2017'!$4:$4</definedName>
    <definedName name="Z_2AFD0BD1_4BC4_4494_AAA9_B1258C63B85F_.wvu.PrintTitles" localSheetId="0" hidden="1">'Свод 2015 '!$4:$4</definedName>
    <definedName name="Z_2AFD0BD1_4BC4_4494_AAA9_B1258C63B85F_.wvu.PrintTitles" localSheetId="1" hidden="1">'Свод 2016'!$4:$4</definedName>
    <definedName name="Z_2AFD0BD1_4BC4_4494_AAA9_B1258C63B85F_.wvu.PrintTitles" localSheetId="2" hidden="1">'Свод 2017'!$4:$4</definedName>
    <definedName name="Z_4BD3B35D_7C4D_4C0F_8AFF_496E565990A4_.wvu.PrintArea" localSheetId="0" hidden="1">'Свод 2015 '!$A$1:$G$19</definedName>
    <definedName name="Z_4BD3B35D_7C4D_4C0F_8AFF_496E565990A4_.wvu.PrintArea" localSheetId="1" hidden="1">'Свод 2016'!$A$1:$G$20</definedName>
    <definedName name="Z_4BD3B35D_7C4D_4C0F_8AFF_496E565990A4_.wvu.PrintArea" localSheetId="2" hidden="1">'Свод 2017'!$A$1:$G$20</definedName>
    <definedName name="Z_4BD3B35D_7C4D_4C0F_8AFF_496E565990A4_.wvu.PrintTitles" localSheetId="0" hidden="1">'Свод 2015 '!$4:$4</definedName>
    <definedName name="Z_4BD3B35D_7C4D_4C0F_8AFF_496E565990A4_.wvu.PrintTitles" localSheetId="1" hidden="1">'Свод 2016'!$4:$4</definedName>
    <definedName name="Z_4BD3B35D_7C4D_4C0F_8AFF_496E565990A4_.wvu.PrintTitles" localSheetId="2" hidden="1">'Свод 2017'!$4:$4</definedName>
    <definedName name="Z_4BD3B35D_7C4D_4C0F_8AFF_496E565990A4_.wvu.Rows" localSheetId="0" hidden="1">'Свод 2015 '!#REF!,'Свод 2015 '!#REF!</definedName>
    <definedName name="Z_4BD3B35D_7C4D_4C0F_8AFF_496E565990A4_.wvu.Rows" localSheetId="1" hidden="1">'Свод 2016'!#REF!,'Свод 2016'!#REF!</definedName>
    <definedName name="Z_4BD3B35D_7C4D_4C0F_8AFF_496E565990A4_.wvu.Rows" localSheetId="2" hidden="1">'Свод 2017'!#REF!,'Свод 2017'!#REF!</definedName>
    <definedName name="Z_627AADED_F90B_49B9_A675_6ADB79332F37_.wvu.PrintArea" localSheetId="0" hidden="1">'Свод 2015 '!$A$1:$G$19</definedName>
    <definedName name="Z_627AADED_F90B_49B9_A675_6ADB79332F37_.wvu.PrintArea" localSheetId="1" hidden="1">'Свод 2016'!$A$1:$G$20</definedName>
    <definedName name="Z_627AADED_F90B_49B9_A675_6ADB79332F37_.wvu.PrintArea" localSheetId="2" hidden="1">'Свод 2017'!$A$1:$G$20</definedName>
    <definedName name="Z_627AADED_F90B_49B9_A675_6ADB79332F37_.wvu.PrintTitles" localSheetId="0" hidden="1">'Свод 2015 '!$4:$4</definedName>
    <definedName name="Z_627AADED_F90B_49B9_A675_6ADB79332F37_.wvu.PrintTitles" localSheetId="1" hidden="1">'Свод 2016'!$4:$4</definedName>
    <definedName name="Z_627AADED_F90B_49B9_A675_6ADB79332F37_.wvu.PrintTitles" localSheetId="2" hidden="1">'Свод 2017'!$4:$4</definedName>
    <definedName name="Z_8AF23823_3AEC_42EA_9299_AEAF11FFF7CD_.wvu.PrintTitles" localSheetId="0" hidden="1">'Свод 2015 '!$4:$4</definedName>
    <definedName name="Z_8AF23823_3AEC_42EA_9299_AEAF11FFF7CD_.wvu.PrintTitles" localSheetId="1" hidden="1">'Свод 2016'!$4:$4</definedName>
    <definedName name="Z_8AF23823_3AEC_42EA_9299_AEAF11FFF7CD_.wvu.PrintTitles" localSheetId="2" hidden="1">'Свод 2017'!$4:$4</definedName>
    <definedName name="Z_8AF23823_3AEC_42EA_9299_AEAF11FFF7CD_.wvu.Rows" localSheetId="0" hidden="1">'Свод 2015 '!#REF!,'Свод 2015 '!#REF!,'Свод 2015 '!#REF!,'Свод 2015 '!$18:$19</definedName>
    <definedName name="Z_8AF23823_3AEC_42EA_9299_AEAF11FFF7CD_.wvu.Rows" localSheetId="1" hidden="1">'Свод 2016'!#REF!,'Свод 2016'!#REF!,'Свод 2016'!#REF!,'Свод 2016'!$19:$20</definedName>
    <definedName name="Z_8AF23823_3AEC_42EA_9299_AEAF11FFF7CD_.wvu.Rows" localSheetId="2" hidden="1">'Свод 2017'!#REF!,'Свод 2017'!#REF!,'Свод 2017'!#REF!,'Свод 2017'!$19:$20</definedName>
    <definedName name="Z_A13FC9F6_25BE_4157_BFE5_974515FD47CE_.wvu.PrintArea" localSheetId="0" hidden="1">'Свод 2015 '!$A$1:$G$19</definedName>
    <definedName name="Z_A13FC9F6_25BE_4157_BFE5_974515FD47CE_.wvu.PrintArea" localSheetId="1" hidden="1">'Свод 2016'!$A$1:$G$20</definedName>
    <definedName name="Z_A13FC9F6_25BE_4157_BFE5_974515FD47CE_.wvu.PrintArea" localSheetId="2" hidden="1">'Свод 2017'!$A$1:$G$20</definedName>
    <definedName name="Z_A13FC9F6_25BE_4157_BFE5_974515FD47CE_.wvu.PrintTitles" localSheetId="0" hidden="1">'Свод 2015 '!$4:$4</definedName>
    <definedName name="Z_A13FC9F6_25BE_4157_BFE5_974515FD47CE_.wvu.PrintTitles" localSheetId="1" hidden="1">'Свод 2016'!$4:$4</definedName>
    <definedName name="Z_A13FC9F6_25BE_4157_BFE5_974515FD47CE_.wvu.PrintTitles" localSheetId="2" hidden="1">'Свод 2017'!$4:$4</definedName>
    <definedName name="Z_A5A30F52_0103_43C5_8685_B31807E7FE82_.wvu.PrintArea" localSheetId="0" hidden="1">'Свод 2015 '!$A$1:$G$19</definedName>
    <definedName name="Z_A5A30F52_0103_43C5_8685_B31807E7FE82_.wvu.PrintArea" localSheetId="1" hidden="1">'Свод 2016'!$A$1:$G$20</definedName>
    <definedName name="Z_A5A30F52_0103_43C5_8685_B31807E7FE82_.wvu.PrintArea" localSheetId="2" hidden="1">'Свод 2017'!$A$1:$G$20</definedName>
    <definedName name="Z_A5A30F52_0103_43C5_8685_B31807E7FE82_.wvu.PrintTitles" localSheetId="0" hidden="1">'Свод 2015 '!$4:$4</definedName>
    <definedName name="Z_A5A30F52_0103_43C5_8685_B31807E7FE82_.wvu.PrintTitles" localSheetId="1" hidden="1">'Свод 2016'!$4:$4</definedName>
    <definedName name="Z_A5A30F52_0103_43C5_8685_B31807E7FE82_.wvu.PrintTitles" localSheetId="2" hidden="1">'Свод 2017'!$4:$4</definedName>
    <definedName name="Z_A5A30F52_0103_43C5_8685_B31807E7FE82_.wvu.Rows" localSheetId="0" hidden="1">'Свод 2015 '!#REF!,'Свод 2015 '!#REF!</definedName>
    <definedName name="Z_A5A30F52_0103_43C5_8685_B31807E7FE82_.wvu.Rows" localSheetId="1" hidden="1">'Свод 2016'!#REF!,'Свод 2016'!#REF!</definedName>
    <definedName name="Z_A5A30F52_0103_43C5_8685_B31807E7FE82_.wvu.Rows" localSheetId="2" hidden="1">'Свод 2017'!#REF!,'Свод 2017'!#REF!</definedName>
    <definedName name="_xlnm.Print_Titles" localSheetId="0">'Свод 2015 '!$4:$4</definedName>
    <definedName name="_xlnm.Print_Titles" localSheetId="1">'Свод 2016'!$4:$4</definedName>
    <definedName name="_xlnm.Print_Titles" localSheetId="2">'Свод 2017'!$4:$4</definedName>
    <definedName name="_xlnm.Print_Area" localSheetId="0">'Свод 2015 '!$A$1:$G$19</definedName>
    <definedName name="_xlnm.Print_Area" localSheetId="1">'Свод 2016'!$A$1:$H$21</definedName>
    <definedName name="_xlnm.Print_Area" localSheetId="2">'Свод 2017'!$A$1:$G$20</definedName>
  </definedNames>
  <calcPr fullCalcOnLoad="1"/>
</workbook>
</file>

<file path=xl/sharedStrings.xml><?xml version="1.0" encoding="utf-8"?>
<sst xmlns="http://schemas.openxmlformats.org/spreadsheetml/2006/main" count="199" uniqueCount="61">
  <si>
    <t>(тыс.рублей)</t>
  </si>
  <si>
    <t>Содержание</t>
  </si>
  <si>
    <t>ГРБС</t>
  </si>
  <si>
    <t>ВСЕГО</t>
  </si>
  <si>
    <t xml:space="preserve">МО «Городской округ «Город Нарьян-Мар» </t>
  </si>
  <si>
    <t>МО «Муниципальный район «Заполярный район»</t>
  </si>
  <si>
    <t>Городские и сельские поселения</t>
  </si>
  <si>
    <t>Нераспределенный резерв</t>
  </si>
  <si>
    <t>ВСЕГО МЕЖБЮДЖЕТНЫХ ТРАНСФЕРТОВ</t>
  </si>
  <si>
    <t>Дотации муниципальным образованиям</t>
  </si>
  <si>
    <t>Дотация на выравнивание бюджетной обеспеченности поселений</t>
  </si>
  <si>
    <t>006</t>
  </si>
  <si>
    <t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- всего, в том числе</t>
  </si>
  <si>
    <t>010</t>
  </si>
  <si>
    <t>012</t>
  </si>
  <si>
    <t>015</t>
  </si>
  <si>
    <t>024</t>
  </si>
  <si>
    <t>Иные межбюджетные трансферты</t>
  </si>
  <si>
    <t>009</t>
  </si>
  <si>
    <t>СВОДНАЯ ИНФОРМАЦИЯ ОБ ОБЪЕМЕ МЕЖБЮДЖЕТНЫХ ТРАНСФЕРТОВ ИЗ ОКРУЖНОГО БЮДЖЕТА НА 2015 ГОД</t>
  </si>
  <si>
    <t>Субвенции органам местного самоуправления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</si>
  <si>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органам местного самоуправления на осуществление отдельных государственных полномочий Ненецкого автономного округа  в области государственного регулирования торговой деятельности</t>
  </si>
  <si>
    <t>Субвенции органам местного самоуправления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</si>
  <si>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Субвенции органам местного самоуправления на осуществление государственного полномочия Ненецкого автономного округа по изготовлению и установке надгробных памятников на могилах участников Великой Отечественной войны</t>
  </si>
  <si>
    <t>Субвенция на социальную поддержку граждан пожилого возраста, которым присвоено звание «Ветеран труда» и (или) «Ветеран труда Ненецкого автономного округа» в виде бесплатной подписки на общественно-политическую газету Ненецкого автономного округа «Няръяна вындер»</t>
  </si>
  <si>
    <t>Субвенции органам местного самоуправления на 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</si>
  <si>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Субвенции органам местного самоуправления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</si>
  <si>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 в рамках государственных программ - всего, в том числе:</t>
  </si>
  <si>
    <t xml:space="preserve">Субсидии  муниципальным образованиям на поддержку муниципальных программ развития малого и среднего предпринимательства </t>
  </si>
  <si>
    <t>Предоставление грантов городскому округу и муниципальному району за достижение наилучших значений показателей комплексного социально-экономического развития городского округа и муниципального района</t>
  </si>
  <si>
    <t>СВОДНАЯ ИНФОРМАЦИЯ ОБ ОБЪЕМЕ МЕЖБЮДЖЕТНЫХ ТРАНСФЕРТОВ ИЗ ОКРУЖНОГО БЮДЖЕТА НА 2016 ГОД</t>
  </si>
  <si>
    <t>Субвенции органам местного самоуправления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</si>
  <si>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Объем межбюджетных трансфертов бюджетам городских и сельских поселений </t>
  </si>
  <si>
    <t>Муниципальные образования</t>
  </si>
  <si>
    <t xml:space="preserve">Субвенции для финансового обеспечения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</t>
  </si>
  <si>
    <t>ИТОГО</t>
  </si>
  <si>
    <t>Всего</t>
  </si>
  <si>
    <t>МО «Андегский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</si>
  <si>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</si>
  <si>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</si>
  <si>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«Колгуевский сельсовет» Ненецкого автономного округа</t>
  </si>
  <si>
    <t>МО «Коткинский сельсовет» Ненецкого автономного округа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</si>
  <si>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</si>
  <si>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</si>
  <si>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«Тиманский сельсовет» Ненецкого автономного округа</t>
  </si>
  <si>
    <t>МО «Шоинский сельсовет» Ненецкого автономного округа</t>
  </si>
  <si>
    <t>МО «Посёлок Амдерма» Ненецкого автономного округа</t>
  </si>
  <si>
    <t>из окружного бюджета на 2015 год</t>
  </si>
  <si>
    <t>МО «Городское поселение «Рабочий посёлок Искателей»</t>
  </si>
  <si>
    <t>МО «Карский сельсовет» Ненецкого автономного округа</t>
  </si>
  <si>
    <t>МО «Пёшский сельсовет» Ненецкого автономного округа</t>
  </si>
  <si>
    <t>МО «Приморско-Куйский сельсовет» Ненецкого автономного округа</t>
  </si>
  <si>
    <t>МО «Пустозерский сельсовет» Ненецкого автономного округа</t>
  </si>
  <si>
    <t>МО «Тельвисочный сельсовет» Ненецкого автономного округа</t>
  </si>
  <si>
    <t>МО «Хорей-Верский сельсовет» Ненецкого автономного округа</t>
  </si>
  <si>
    <t>МО «Хоседа-Хардский сельсовет» Ненецкого автономного округа</t>
  </si>
  <si>
    <t>МО «Юшарский сельсовет» Ненецкого автономного округа</t>
  </si>
  <si>
    <t>из окружного бюджета на 2016 год</t>
  </si>
  <si>
    <t>ВСЕГО:</t>
  </si>
  <si>
    <t>из окружного бюджета на 2017 год</t>
  </si>
  <si>
    <t>СВОДНАЯ ИНФОРМАЦИЯ ОБ ОБЪЕМЕ МЕЖБЮДЖЕТНЫХ ТРАНСФЕРТОВ ИЗ ОКРУЖНОГО БЮДЖЕТА НА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</si>
</sst>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1" xfId="18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10" fillId="0" borderId="1" xfId="21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2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8" fillId="2" borderId="1" xfId="18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3- рас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L20" sqref="L20"/>
    </sheetView>
  </sheetViews>
  <sheetFormatPr defaultColWidth="9.00390625" defaultRowHeight="12.75"/>
  <cols>
    <col min="1" max="1" width="65.25390625" style="5" customWidth="1"/>
    <col min="2" max="2" width="6.75390625" style="5" customWidth="1"/>
    <col min="3" max="3" width="13.25390625" style="6" customWidth="1"/>
    <col min="4" max="4" width="15.75390625" style="6" customWidth="1"/>
    <col min="5" max="5" width="13.875" style="6" customWidth="1"/>
    <col min="6" max="6" width="13.375" style="6" customWidth="1"/>
    <col min="7" max="7" width="11.00390625" style="6" customWidth="1"/>
    <col min="8" max="8" width="0.12890625" style="2" customWidth="1"/>
    <col min="9" max="16384" width="8.875" style="2" customWidth="1"/>
  </cols>
  <sheetData>
    <row r="1" spans="1:7" ht="20.25" customHeight="1">
      <c r="A1" s="58" t="s">
        <v>19</v>
      </c>
      <c r="B1" s="58"/>
      <c r="C1" s="59"/>
      <c r="D1" s="59"/>
      <c r="E1" s="59"/>
      <c r="F1" s="59"/>
      <c r="G1" s="60"/>
    </row>
    <row r="2" spans="1:7" ht="20.25" customHeight="1">
      <c r="A2" s="3"/>
      <c r="B2" s="3"/>
      <c r="C2" s="4"/>
      <c r="D2" s="4"/>
      <c r="E2" s="4"/>
      <c r="F2" s="4"/>
      <c r="G2" s="1"/>
    </row>
    <row r="3" ht="12.75">
      <c r="G3" s="7" t="s">
        <v>0</v>
      </c>
    </row>
    <row r="4" spans="1:7" s="11" customFormat="1" ht="61.5" customHeight="1">
      <c r="A4" s="8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8" t="s">
        <v>6</v>
      </c>
      <c r="G4" s="8" t="s">
        <v>7</v>
      </c>
    </row>
    <row r="5" spans="1:7" s="14" customFormat="1" ht="26.25" customHeight="1">
      <c r="A5" s="12" t="s">
        <v>8</v>
      </c>
      <c r="B5" s="12"/>
      <c r="C5" s="13">
        <f>C6+C8+C16+C18</f>
        <v>201396.7</v>
      </c>
      <c r="D5" s="13">
        <f>D6+D8+D16+D18</f>
        <v>95534.4</v>
      </c>
      <c r="E5" s="13">
        <f>E6+E8+E16+E18</f>
        <v>15492.4</v>
      </c>
      <c r="F5" s="13">
        <f>F6+F8+F16+F18</f>
        <v>85049.9</v>
      </c>
      <c r="G5" s="13">
        <f>G6+G8+G16+G18</f>
        <v>5320</v>
      </c>
    </row>
    <row r="6" spans="1:7" s="14" customFormat="1" ht="26.25" customHeight="1">
      <c r="A6" s="15" t="s">
        <v>9</v>
      </c>
      <c r="B6" s="16"/>
      <c r="C6" s="17">
        <f>C7</f>
        <v>138841.7</v>
      </c>
      <c r="D6" s="17">
        <f>D7</f>
        <v>75479.5</v>
      </c>
      <c r="E6" s="17">
        <f>E7</f>
        <v>0</v>
      </c>
      <c r="F6" s="17">
        <f>F7</f>
        <v>63362.2</v>
      </c>
      <c r="G6" s="17">
        <f>G7</f>
        <v>0</v>
      </c>
    </row>
    <row r="7" spans="1:7" s="14" customFormat="1" ht="36" customHeight="1">
      <c r="A7" s="18" t="s">
        <v>10</v>
      </c>
      <c r="B7" s="19" t="s">
        <v>11</v>
      </c>
      <c r="C7" s="20">
        <f>SUM(D7:G7)</f>
        <v>138841.7</v>
      </c>
      <c r="D7" s="21">
        <v>75479.5</v>
      </c>
      <c r="E7" s="21"/>
      <c r="F7" s="21">
        <v>63362.2</v>
      </c>
      <c r="G7" s="21"/>
    </row>
    <row r="8" spans="1:7" s="23" customFormat="1" ht="74.25" customHeight="1">
      <c r="A8" s="22" t="s">
        <v>12</v>
      </c>
      <c r="B8" s="22"/>
      <c r="C8" s="17">
        <f>SUM(C9:C15)</f>
        <v>41490</v>
      </c>
      <c r="D8" s="17">
        <f>SUM(D9:D15)</f>
        <v>12904.9</v>
      </c>
      <c r="E8" s="17">
        <f>SUM(E9:E15)</f>
        <v>6577.4</v>
      </c>
      <c r="F8" s="17">
        <f>SUM(F9:F15)</f>
        <v>21687.7</v>
      </c>
      <c r="G8" s="17">
        <f>SUM(G9:G15)</f>
        <v>320</v>
      </c>
    </row>
    <row r="9" spans="1:7" s="25" customFormat="1" ht="51" customHeight="1">
      <c r="A9" s="30" t="s">
        <v>20</v>
      </c>
      <c r="B9" s="19" t="s">
        <v>14</v>
      </c>
      <c r="C9" s="20">
        <f aca="true" t="shared" si="0" ref="C9:C15">SUM(D9:G9)</f>
        <v>2213.6</v>
      </c>
      <c r="D9" s="20">
        <v>1354.2</v>
      </c>
      <c r="E9" s="20"/>
      <c r="F9" s="20">
        <f>2213.6-1354.2</f>
        <v>859.3999999999999</v>
      </c>
      <c r="G9" s="20"/>
    </row>
    <row r="10" spans="1:7" s="25" customFormat="1" ht="62.25" customHeight="1">
      <c r="A10" s="30" t="s">
        <v>21</v>
      </c>
      <c r="B10" s="19" t="s">
        <v>16</v>
      </c>
      <c r="C10" s="20">
        <f t="shared" si="0"/>
        <v>3046.3</v>
      </c>
      <c r="D10" s="20">
        <v>1448.8</v>
      </c>
      <c r="E10" s="20">
        <v>1597.5</v>
      </c>
      <c r="F10" s="20"/>
      <c r="G10" s="20"/>
    </row>
    <row r="11" spans="1:7" s="23" customFormat="1" ht="73.5" customHeight="1">
      <c r="A11" s="31" t="s">
        <v>22</v>
      </c>
      <c r="B11" s="19" t="s">
        <v>15</v>
      </c>
      <c r="C11" s="20">
        <f t="shared" si="0"/>
        <v>15292</v>
      </c>
      <c r="D11" s="20">
        <v>2040</v>
      </c>
      <c r="E11" s="20"/>
      <c r="F11" s="20">
        <f>15292-2040</f>
        <v>13252</v>
      </c>
      <c r="G11" s="20"/>
    </row>
    <row r="12" spans="1:7" s="23" customFormat="1" ht="77.25" customHeight="1">
      <c r="A12" s="31" t="s">
        <v>23</v>
      </c>
      <c r="B12" s="19" t="s">
        <v>15</v>
      </c>
      <c r="C12" s="20">
        <f t="shared" si="0"/>
        <v>6809.3</v>
      </c>
      <c r="D12" s="20">
        <v>2682.8</v>
      </c>
      <c r="E12" s="20"/>
      <c r="F12" s="20">
        <f>6809.3-G12-D12</f>
        <v>3806.5</v>
      </c>
      <c r="G12" s="20">
        <v>320</v>
      </c>
    </row>
    <row r="13" spans="1:7" s="23" customFormat="1" ht="90" customHeight="1">
      <c r="A13" s="24" t="s">
        <v>24</v>
      </c>
      <c r="B13" s="19" t="s">
        <v>15</v>
      </c>
      <c r="C13" s="20">
        <f t="shared" si="0"/>
        <v>4144.4</v>
      </c>
      <c r="D13" s="20">
        <v>2304.2</v>
      </c>
      <c r="E13" s="20">
        <v>1840.2</v>
      </c>
      <c r="F13" s="20"/>
      <c r="G13" s="20"/>
    </row>
    <row r="14" spans="1:7" s="25" customFormat="1" ht="61.5" customHeight="1">
      <c r="A14" s="32" t="s">
        <v>25</v>
      </c>
      <c r="B14" s="19" t="s">
        <v>13</v>
      </c>
      <c r="C14" s="20">
        <f t="shared" si="0"/>
        <v>6214.6</v>
      </c>
      <c r="D14" s="20">
        <v>3074.9</v>
      </c>
      <c r="E14" s="20">
        <v>3139.7</v>
      </c>
      <c r="F14" s="20"/>
      <c r="G14" s="20"/>
    </row>
    <row r="15" spans="1:7" s="23" customFormat="1" ht="63" customHeight="1">
      <c r="A15" s="32" t="s">
        <v>26</v>
      </c>
      <c r="B15" s="19" t="s">
        <v>14</v>
      </c>
      <c r="C15" s="20">
        <f t="shared" si="0"/>
        <v>3769.8</v>
      </c>
      <c r="D15" s="20"/>
      <c r="E15" s="20"/>
      <c r="F15" s="20">
        <v>3769.8</v>
      </c>
      <c r="G15" s="20"/>
    </row>
    <row r="16" spans="1:7" s="23" customFormat="1" ht="55.5" customHeight="1">
      <c r="A16" s="15" t="s">
        <v>27</v>
      </c>
      <c r="B16" s="52"/>
      <c r="C16" s="17">
        <f>SUM(C17:C17)</f>
        <v>16065</v>
      </c>
      <c r="D16" s="17">
        <f>SUM(D17:D17)</f>
        <v>7150</v>
      </c>
      <c r="E16" s="17">
        <f>SUM(E17:E17)</f>
        <v>8915</v>
      </c>
      <c r="F16" s="17">
        <f>SUM(F17:F17)</f>
        <v>0</v>
      </c>
      <c r="G16" s="17">
        <f>SUM(G17:G17)</f>
        <v>0</v>
      </c>
    </row>
    <row r="17" spans="1:7" s="25" customFormat="1" ht="41.25" customHeight="1">
      <c r="A17" s="53" t="s">
        <v>28</v>
      </c>
      <c r="B17" s="53" t="s">
        <v>18</v>
      </c>
      <c r="C17" s="20">
        <f>SUM(D17:G17)</f>
        <v>16065</v>
      </c>
      <c r="D17" s="20">
        <v>7150</v>
      </c>
      <c r="E17" s="20">
        <v>8915</v>
      </c>
      <c r="F17" s="20"/>
      <c r="G17" s="20"/>
    </row>
    <row r="18" spans="1:7" s="25" customFormat="1" ht="24.75" customHeight="1">
      <c r="A18" s="54" t="s">
        <v>17</v>
      </c>
      <c r="B18" s="55"/>
      <c r="C18" s="51">
        <f>SUM(C19:C19)</f>
        <v>5000</v>
      </c>
      <c r="D18" s="51">
        <f>SUM(D19:D19)</f>
        <v>0</v>
      </c>
      <c r="E18" s="51">
        <f>SUM(E19:E19)</f>
        <v>0</v>
      </c>
      <c r="F18" s="51">
        <f>SUM(F19:F19)</f>
        <v>0</v>
      </c>
      <c r="G18" s="51">
        <f>SUM(G19:G19)</f>
        <v>5000</v>
      </c>
    </row>
    <row r="19" spans="1:7" s="29" customFormat="1" ht="58.5" customHeight="1">
      <c r="A19" s="56" t="s">
        <v>29</v>
      </c>
      <c r="B19" s="56" t="s">
        <v>18</v>
      </c>
      <c r="C19" s="57">
        <f>SUM(D19:G19)</f>
        <v>5000</v>
      </c>
      <c r="D19" s="57"/>
      <c r="E19" s="57"/>
      <c r="F19" s="57"/>
      <c r="G19" s="57">
        <v>5000</v>
      </c>
    </row>
    <row r="20" spans="1:7" ht="64.5" customHeight="1">
      <c r="A20" s="33"/>
      <c r="B20" s="19"/>
      <c r="C20" s="20"/>
      <c r="D20" s="20"/>
      <c r="E20" s="20"/>
      <c r="F20" s="20"/>
      <c r="G20" s="20"/>
    </row>
  </sheetData>
  <mergeCells count="1">
    <mergeCell ref="A1:G1"/>
  </mergeCells>
  <printOptions horizontalCentered="1"/>
  <pageMargins left="0.5118110236220472" right="0.15748031496062992" top="0.3937007874015748" bottom="0.5118110236220472" header="0.2755905511811024" footer="0.2362204724409449"/>
  <pageSetup fitToHeight="3" horizontalDpi="600" verticalDpi="600" orientation="portrait" paperSize="9" scale="70" r:id="rId1"/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SheetLayoutView="75" workbookViewId="0" topLeftCell="A1">
      <pane ySplit="4" topLeftCell="BM11" activePane="bottomLeft" state="frozen"/>
      <selection pane="topLeft" activeCell="A1" sqref="A1"/>
      <selection pane="bottomLeft" activeCell="O15" sqref="O15"/>
    </sheetView>
  </sheetViews>
  <sheetFormatPr defaultColWidth="9.00390625" defaultRowHeight="12.75"/>
  <cols>
    <col min="1" max="1" width="65.25390625" style="5" customWidth="1"/>
    <col min="2" max="2" width="6.75390625" style="5" customWidth="1"/>
    <col min="3" max="3" width="13.25390625" style="6" customWidth="1"/>
    <col min="4" max="4" width="15.75390625" style="6" customWidth="1"/>
    <col min="5" max="5" width="13.875" style="6" customWidth="1"/>
    <col min="6" max="6" width="13.375" style="6" customWidth="1"/>
    <col min="7" max="7" width="11.00390625" style="6" customWidth="1"/>
    <col min="8" max="8" width="0.12890625" style="2" customWidth="1"/>
    <col min="9" max="16384" width="8.875" style="2" customWidth="1"/>
  </cols>
  <sheetData>
    <row r="1" spans="1:7" ht="20.25" customHeight="1">
      <c r="A1" s="58" t="s">
        <v>30</v>
      </c>
      <c r="B1" s="58"/>
      <c r="C1" s="59"/>
      <c r="D1" s="59"/>
      <c r="E1" s="59"/>
      <c r="F1" s="59"/>
      <c r="G1" s="60"/>
    </row>
    <row r="2" spans="1:7" ht="20.25" customHeight="1">
      <c r="A2" s="3"/>
      <c r="B2" s="3"/>
      <c r="C2" s="4"/>
      <c r="D2" s="4"/>
      <c r="E2" s="4"/>
      <c r="F2" s="4"/>
      <c r="G2" s="1"/>
    </row>
    <row r="3" ht="12.75">
      <c r="G3" s="7" t="s">
        <v>0</v>
      </c>
    </row>
    <row r="4" spans="1:7" s="11" customFormat="1" ht="61.5" customHeight="1">
      <c r="A4" s="8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8" t="s">
        <v>6</v>
      </c>
      <c r="G4" s="8" t="s">
        <v>7</v>
      </c>
    </row>
    <row r="5" spans="1:7" s="14" customFormat="1" ht="26.25" customHeight="1">
      <c r="A5" s="12" t="s">
        <v>8</v>
      </c>
      <c r="B5" s="12"/>
      <c r="C5" s="13">
        <f>C6+C8+C17+C19</f>
        <v>196488</v>
      </c>
      <c r="D5" s="13">
        <f>D6+D8+D17+D19</f>
        <v>77929.9</v>
      </c>
      <c r="E5" s="13">
        <f>E6+E8+E17+E19</f>
        <v>15753.6</v>
      </c>
      <c r="F5" s="13">
        <f>F6+F8+F17+F19</f>
        <v>69995.80000000002</v>
      </c>
      <c r="G5" s="13">
        <f>G6+G8+G17+G19</f>
        <v>32808.7</v>
      </c>
    </row>
    <row r="6" spans="1:7" s="14" customFormat="1" ht="26.25" customHeight="1">
      <c r="A6" s="15" t="s">
        <v>9</v>
      </c>
      <c r="B6" s="16"/>
      <c r="C6" s="17">
        <f>C7</f>
        <v>138841.7</v>
      </c>
      <c r="D6" s="17">
        <f>D7</f>
        <v>60383.6</v>
      </c>
      <c r="E6" s="17">
        <f>E7</f>
        <v>0</v>
      </c>
      <c r="F6" s="17">
        <f>F7</f>
        <v>50689.80000000001</v>
      </c>
      <c r="G6" s="17">
        <f>G7</f>
        <v>27768.3</v>
      </c>
    </row>
    <row r="7" spans="1:7" s="14" customFormat="1" ht="36" customHeight="1">
      <c r="A7" s="18" t="s">
        <v>10</v>
      </c>
      <c r="B7" s="19" t="s">
        <v>11</v>
      </c>
      <c r="C7" s="20">
        <f>SUM(D7:G7)</f>
        <v>138841.7</v>
      </c>
      <c r="D7" s="21">
        <v>60383.6</v>
      </c>
      <c r="E7" s="21"/>
      <c r="F7" s="21">
        <f>138841.7-G7-D7</f>
        <v>50689.80000000001</v>
      </c>
      <c r="G7" s="21">
        <v>27768.3</v>
      </c>
    </row>
    <row r="8" spans="1:7" s="23" customFormat="1" ht="74.25" customHeight="1">
      <c r="A8" s="22" t="s">
        <v>12</v>
      </c>
      <c r="B8" s="22"/>
      <c r="C8" s="17">
        <f>SUM(C9:C16)</f>
        <v>36581.299999999996</v>
      </c>
      <c r="D8" s="17">
        <f>SUM(D9:D16)</f>
        <v>10396.3</v>
      </c>
      <c r="E8" s="17">
        <f>SUM(E9:E16)</f>
        <v>6838.6</v>
      </c>
      <c r="F8" s="17">
        <f>SUM(F9:F16)</f>
        <v>19306</v>
      </c>
      <c r="G8" s="17">
        <f>SUM(G9:G16)</f>
        <v>40.4</v>
      </c>
    </row>
    <row r="9" spans="1:7" s="25" customFormat="1" ht="51" customHeight="1">
      <c r="A9" s="30" t="s">
        <v>20</v>
      </c>
      <c r="B9" s="19" t="s">
        <v>14</v>
      </c>
      <c r="C9" s="20">
        <f aca="true" t="shared" si="0" ref="C9:C16">SUM(D9:G9)</f>
        <v>2241.1</v>
      </c>
      <c r="D9" s="20">
        <v>1355.9</v>
      </c>
      <c r="E9" s="20"/>
      <c r="F9" s="20">
        <f>2241.1-1355.9</f>
        <v>885.1999999999998</v>
      </c>
      <c r="G9" s="20"/>
    </row>
    <row r="10" spans="1:7" s="25" customFormat="1" ht="62.25" customHeight="1">
      <c r="A10" s="30" t="s">
        <v>21</v>
      </c>
      <c r="B10" s="19" t="s">
        <v>16</v>
      </c>
      <c r="C10" s="20">
        <f t="shared" si="0"/>
        <v>2911.3999999999996</v>
      </c>
      <c r="D10" s="20">
        <v>1448.8</v>
      </c>
      <c r="E10" s="20">
        <v>1462.6</v>
      </c>
      <c r="F10" s="20"/>
      <c r="G10" s="20"/>
    </row>
    <row r="11" spans="1:7" s="23" customFormat="1" ht="73.5" customHeight="1">
      <c r="A11" s="31" t="s">
        <v>22</v>
      </c>
      <c r="B11" s="19" t="s">
        <v>15</v>
      </c>
      <c r="C11" s="20">
        <f t="shared" si="0"/>
        <v>15292</v>
      </c>
      <c r="D11" s="20">
        <v>2040</v>
      </c>
      <c r="E11" s="20"/>
      <c r="F11" s="20">
        <f>15292-2040</f>
        <v>13252</v>
      </c>
      <c r="G11" s="20"/>
    </row>
    <row r="12" spans="1:7" s="23" customFormat="1" ht="77.25" customHeight="1">
      <c r="A12" s="31" t="s">
        <v>23</v>
      </c>
      <c r="B12" s="19" t="s">
        <v>15</v>
      </c>
      <c r="C12" s="20">
        <f t="shared" si="0"/>
        <v>1389.1</v>
      </c>
      <c r="D12" s="20"/>
      <c r="E12" s="20"/>
      <c r="F12" s="20">
        <f>1389.1-40.4</f>
        <v>1348.6999999999998</v>
      </c>
      <c r="G12" s="20">
        <v>40.4</v>
      </c>
    </row>
    <row r="13" spans="1:7" s="23" customFormat="1" ht="90" customHeight="1">
      <c r="A13" s="24" t="s">
        <v>24</v>
      </c>
      <c r="B13" s="19" t="s">
        <v>15</v>
      </c>
      <c r="C13" s="20">
        <f t="shared" si="0"/>
        <v>4419</v>
      </c>
      <c r="D13" s="20">
        <v>2304.2</v>
      </c>
      <c r="E13" s="20">
        <v>2114.8</v>
      </c>
      <c r="F13" s="20"/>
      <c r="G13" s="20"/>
    </row>
    <row r="14" spans="1:7" s="25" customFormat="1" ht="61.5" customHeight="1">
      <c r="A14" s="32" t="s">
        <v>25</v>
      </c>
      <c r="B14" s="19" t="s">
        <v>13</v>
      </c>
      <c r="C14" s="20">
        <f t="shared" si="0"/>
        <v>6218.1</v>
      </c>
      <c r="D14" s="20">
        <v>3064.4</v>
      </c>
      <c r="E14" s="20">
        <v>3153.7</v>
      </c>
      <c r="F14" s="20"/>
      <c r="G14" s="20"/>
    </row>
    <row r="15" spans="1:7" s="23" customFormat="1" ht="63" customHeight="1">
      <c r="A15" s="32" t="s">
        <v>26</v>
      </c>
      <c r="B15" s="19" t="s">
        <v>14</v>
      </c>
      <c r="C15" s="20">
        <f t="shared" si="0"/>
        <v>3820.1</v>
      </c>
      <c r="D15" s="20"/>
      <c r="E15" s="20"/>
      <c r="F15" s="20">
        <v>3820.1</v>
      </c>
      <c r="G15" s="20"/>
    </row>
    <row r="16" spans="1:7" s="23" customFormat="1" ht="55.5" customHeight="1">
      <c r="A16" s="32" t="s">
        <v>31</v>
      </c>
      <c r="B16" s="19" t="s">
        <v>14</v>
      </c>
      <c r="C16" s="20">
        <f t="shared" si="0"/>
        <v>290.5</v>
      </c>
      <c r="D16" s="20">
        <v>183</v>
      </c>
      <c r="E16" s="20">
        <v>107.5</v>
      </c>
      <c r="F16" s="20"/>
      <c r="G16" s="20"/>
    </row>
    <row r="17" spans="1:7" s="25" customFormat="1" ht="41.25" customHeight="1">
      <c r="A17" s="26" t="s">
        <v>27</v>
      </c>
      <c r="B17" s="26"/>
      <c r="C17" s="17">
        <f>SUM(C18:C18)</f>
        <v>16065</v>
      </c>
      <c r="D17" s="17">
        <f>SUM(D18:D18)</f>
        <v>7150</v>
      </c>
      <c r="E17" s="17">
        <f>SUM(E18:E18)</f>
        <v>8915</v>
      </c>
      <c r="F17" s="17">
        <f>SUM(F18:F18)</f>
        <v>0</v>
      </c>
      <c r="G17" s="17">
        <f>SUM(G18:G18)</f>
        <v>0</v>
      </c>
    </row>
    <row r="18" spans="1:7" s="25" customFormat="1" ht="64.5" customHeight="1">
      <c r="A18" s="34" t="s">
        <v>28</v>
      </c>
      <c r="B18" s="27" t="s">
        <v>18</v>
      </c>
      <c r="C18" s="20">
        <f>SUM(D18:G18)</f>
        <v>16065</v>
      </c>
      <c r="D18" s="20">
        <v>7150</v>
      </c>
      <c r="E18" s="20">
        <v>8915</v>
      </c>
      <c r="F18" s="20"/>
      <c r="G18" s="20"/>
    </row>
    <row r="19" spans="1:7" s="29" customFormat="1" ht="20.25" customHeight="1">
      <c r="A19" s="28" t="s">
        <v>17</v>
      </c>
      <c r="B19" s="28"/>
      <c r="C19" s="17">
        <f>SUM(C20:C20)</f>
        <v>5000</v>
      </c>
      <c r="D19" s="17">
        <f>SUM(D20:D20)</f>
        <v>0</v>
      </c>
      <c r="E19" s="17">
        <f>SUM(E20:E20)</f>
        <v>0</v>
      </c>
      <c r="F19" s="17">
        <f>SUM(F20:F20)</f>
        <v>0</v>
      </c>
      <c r="G19" s="17">
        <f>SUM(G20:G20)</f>
        <v>5000</v>
      </c>
    </row>
    <row r="20" spans="1:7" ht="64.5" customHeight="1">
      <c r="A20" s="33" t="s">
        <v>29</v>
      </c>
      <c r="B20" s="19" t="s">
        <v>18</v>
      </c>
      <c r="C20" s="20">
        <f>SUM(D20:G20)</f>
        <v>5000</v>
      </c>
      <c r="D20" s="20"/>
      <c r="E20" s="20"/>
      <c r="F20" s="20"/>
      <c r="G20" s="20">
        <v>5000</v>
      </c>
    </row>
  </sheetData>
  <mergeCells count="1">
    <mergeCell ref="A1:G1"/>
  </mergeCells>
  <printOptions horizontalCentered="1"/>
  <pageMargins left="0.5118110236220472" right="0.15748031496062992" top="0.3937007874015748" bottom="0.5118110236220472" header="0.2755905511811024" footer="0.2362204724409449"/>
  <pageSetup fitToHeight="3" horizontalDpi="600" verticalDpi="600" orientation="portrait" paperSize="9" scale="70" r:id="rId1"/>
  <rowBreaks count="1" manualBreakCount="1">
    <brk id="2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N13" sqref="N13"/>
    </sheetView>
  </sheetViews>
  <sheetFormatPr defaultColWidth="9.00390625" defaultRowHeight="12.75"/>
  <cols>
    <col min="1" max="1" width="65.25390625" style="5" customWidth="1"/>
    <col min="2" max="2" width="6.75390625" style="5" customWidth="1"/>
    <col min="3" max="3" width="13.25390625" style="6" customWidth="1"/>
    <col min="4" max="4" width="15.75390625" style="6" customWidth="1"/>
    <col min="5" max="5" width="13.875" style="6" customWidth="1"/>
    <col min="6" max="6" width="13.375" style="6" customWidth="1"/>
    <col min="7" max="7" width="11.00390625" style="6" customWidth="1"/>
    <col min="8" max="8" width="0.12890625" style="2" customWidth="1"/>
    <col min="9" max="16384" width="8.875" style="2" customWidth="1"/>
  </cols>
  <sheetData>
    <row r="1" spans="1:7" ht="20.25" customHeight="1">
      <c r="A1" s="58" t="s">
        <v>60</v>
      </c>
      <c r="B1" s="58"/>
      <c r="C1" s="59"/>
      <c r="D1" s="59"/>
      <c r="E1" s="59"/>
      <c r="F1" s="59"/>
      <c r="G1" s="60"/>
    </row>
    <row r="2" spans="1:7" ht="20.25" customHeight="1">
      <c r="A2" s="3"/>
      <c r="B2" s="3"/>
      <c r="C2" s="4"/>
      <c r="D2" s="4"/>
      <c r="E2" s="4"/>
      <c r="F2" s="4"/>
      <c r="G2" s="1"/>
    </row>
    <row r="3" ht="12.75">
      <c r="G3" s="7" t="s">
        <v>0</v>
      </c>
    </row>
    <row r="4" spans="1:7" s="11" customFormat="1" ht="61.5" customHeight="1">
      <c r="A4" s="8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8" t="s">
        <v>6</v>
      </c>
      <c r="G4" s="8" t="s">
        <v>7</v>
      </c>
    </row>
    <row r="5" spans="1:7" s="14" customFormat="1" ht="26.25" customHeight="1">
      <c r="A5" s="12" t="s">
        <v>8</v>
      </c>
      <c r="B5" s="12"/>
      <c r="C5" s="13">
        <f>C6+C8+C17+C19</f>
        <v>196232.40000000002</v>
      </c>
      <c r="D5" s="13">
        <f>D6+D8+D17+D19</f>
        <v>77783.4</v>
      </c>
      <c r="E5" s="13">
        <f>E6+E8+E17+E19</f>
        <v>15973.599999999999</v>
      </c>
      <c r="F5" s="13">
        <f>F6+F8+F17+F19</f>
        <v>69707.1</v>
      </c>
      <c r="G5" s="13">
        <f>G6+G8+G17+G19</f>
        <v>32768.3</v>
      </c>
    </row>
    <row r="6" spans="1:7" s="14" customFormat="1" ht="26.25" customHeight="1">
      <c r="A6" s="15" t="s">
        <v>9</v>
      </c>
      <c r="B6" s="16"/>
      <c r="C6" s="17">
        <f>C7</f>
        <v>138841.7</v>
      </c>
      <c r="D6" s="17">
        <f>D7</f>
        <v>60383.6</v>
      </c>
      <c r="E6" s="17">
        <f>E7</f>
        <v>0</v>
      </c>
      <c r="F6" s="17">
        <f>F7</f>
        <v>50689.80000000001</v>
      </c>
      <c r="G6" s="17">
        <f>G7</f>
        <v>27768.3</v>
      </c>
    </row>
    <row r="7" spans="1:7" s="14" customFormat="1" ht="36" customHeight="1">
      <c r="A7" s="18" t="s">
        <v>10</v>
      </c>
      <c r="B7" s="19" t="s">
        <v>11</v>
      </c>
      <c r="C7" s="20">
        <f>SUM(D7:G7)</f>
        <v>138841.7</v>
      </c>
      <c r="D7" s="21">
        <v>60383.6</v>
      </c>
      <c r="E7" s="21"/>
      <c r="F7" s="21">
        <f>138841.7-G7-D7</f>
        <v>50689.80000000001</v>
      </c>
      <c r="G7" s="21">
        <v>27768.3</v>
      </c>
    </row>
    <row r="8" spans="1:7" s="23" customFormat="1" ht="74.25" customHeight="1">
      <c r="A8" s="22" t="s">
        <v>12</v>
      </c>
      <c r="B8" s="22"/>
      <c r="C8" s="17">
        <f>SUM(C9:C16)</f>
        <v>36325.700000000004</v>
      </c>
      <c r="D8" s="17">
        <f>SUM(D9:D16)</f>
        <v>10249.8</v>
      </c>
      <c r="E8" s="17">
        <f>SUM(E9:E16)</f>
        <v>7058.599999999999</v>
      </c>
      <c r="F8" s="17">
        <f>SUM(F9:F16)</f>
        <v>19017.3</v>
      </c>
      <c r="G8" s="17">
        <f>SUM(G9:G16)</f>
        <v>0</v>
      </c>
    </row>
    <row r="9" spans="1:7" s="25" customFormat="1" ht="51" customHeight="1">
      <c r="A9" s="30" t="s">
        <v>20</v>
      </c>
      <c r="B9" s="19" t="s">
        <v>14</v>
      </c>
      <c r="C9" s="20">
        <f aca="true" t="shared" si="0" ref="C9:C16">SUM(D9:G9)</f>
        <v>2267.9</v>
      </c>
      <c r="D9" s="20">
        <v>1357.5</v>
      </c>
      <c r="E9" s="20"/>
      <c r="F9" s="20">
        <f>2267.9-1357.5</f>
        <v>910.4000000000001</v>
      </c>
      <c r="G9" s="20"/>
    </row>
    <row r="10" spans="1:7" s="25" customFormat="1" ht="62.25" customHeight="1">
      <c r="A10" s="30" t="s">
        <v>21</v>
      </c>
      <c r="B10" s="19" t="s">
        <v>16</v>
      </c>
      <c r="C10" s="20">
        <f t="shared" si="0"/>
        <v>2984.5</v>
      </c>
      <c r="D10" s="20">
        <v>1448.8</v>
      </c>
      <c r="E10" s="20">
        <v>1535.7</v>
      </c>
      <c r="F10" s="20"/>
      <c r="G10" s="20"/>
    </row>
    <row r="11" spans="1:7" s="23" customFormat="1" ht="73.5" customHeight="1">
      <c r="A11" s="31" t="s">
        <v>22</v>
      </c>
      <c r="B11" s="19" t="s">
        <v>15</v>
      </c>
      <c r="C11" s="20">
        <f t="shared" si="0"/>
        <v>15292</v>
      </c>
      <c r="D11" s="20">
        <v>2040</v>
      </c>
      <c r="E11" s="20"/>
      <c r="F11" s="20">
        <f>15292-2040</f>
        <v>13252</v>
      </c>
      <c r="G11" s="20"/>
    </row>
    <row r="12" spans="1:7" s="23" customFormat="1" ht="77.25" customHeight="1">
      <c r="A12" s="31" t="s">
        <v>23</v>
      </c>
      <c r="B12" s="19" t="s">
        <v>15</v>
      </c>
      <c r="C12" s="20">
        <f t="shared" si="0"/>
        <v>1212.6</v>
      </c>
      <c r="D12" s="20"/>
      <c r="E12" s="20"/>
      <c r="F12" s="20">
        <v>1212.6</v>
      </c>
      <c r="G12" s="20">
        <v>0</v>
      </c>
    </row>
    <row r="13" spans="1:7" s="23" customFormat="1" ht="90" customHeight="1">
      <c r="A13" s="24" t="s">
        <v>24</v>
      </c>
      <c r="B13" s="19" t="s">
        <v>15</v>
      </c>
      <c r="C13" s="20">
        <f t="shared" si="0"/>
        <v>4660.4</v>
      </c>
      <c r="D13" s="20">
        <v>2304.2</v>
      </c>
      <c r="E13" s="20">
        <v>2356.2</v>
      </c>
      <c r="F13" s="20"/>
      <c r="G13" s="20"/>
    </row>
    <row r="14" spans="1:7" s="25" customFormat="1" ht="61.5" customHeight="1">
      <c r="A14" s="32" t="s">
        <v>25</v>
      </c>
      <c r="B14" s="19" t="s">
        <v>13</v>
      </c>
      <c r="C14" s="20">
        <f t="shared" si="0"/>
        <v>6266</v>
      </c>
      <c r="D14" s="20">
        <v>3099.3</v>
      </c>
      <c r="E14" s="20">
        <v>3166.7</v>
      </c>
      <c r="F14" s="20"/>
      <c r="G14" s="20"/>
    </row>
    <row r="15" spans="1:7" s="23" customFormat="1" ht="63" customHeight="1">
      <c r="A15" s="32" t="s">
        <v>26</v>
      </c>
      <c r="B15" s="19" t="s">
        <v>14</v>
      </c>
      <c r="C15" s="20">
        <f t="shared" si="0"/>
        <v>3642.3</v>
      </c>
      <c r="D15" s="20"/>
      <c r="E15" s="20"/>
      <c r="F15" s="20">
        <v>3642.3</v>
      </c>
      <c r="G15" s="20"/>
    </row>
    <row r="16" spans="1:7" s="23" customFormat="1" ht="55.5" customHeight="1">
      <c r="A16" s="32" t="s">
        <v>31</v>
      </c>
      <c r="B16" s="19" t="s">
        <v>14</v>
      </c>
      <c r="C16" s="20">
        <f t="shared" si="0"/>
        <v>0</v>
      </c>
      <c r="D16" s="20">
        <v>0</v>
      </c>
      <c r="E16" s="20">
        <v>0</v>
      </c>
      <c r="F16" s="20"/>
      <c r="G16" s="20"/>
    </row>
    <row r="17" spans="1:7" s="25" customFormat="1" ht="41.25" customHeight="1">
      <c r="A17" s="26" t="s">
        <v>27</v>
      </c>
      <c r="B17" s="26"/>
      <c r="C17" s="17">
        <f>SUM(C18:C18)</f>
        <v>16065</v>
      </c>
      <c r="D17" s="17">
        <f>SUM(D18:D18)</f>
        <v>7150</v>
      </c>
      <c r="E17" s="17">
        <f>SUM(E18:E18)</f>
        <v>8915</v>
      </c>
      <c r="F17" s="17">
        <f>SUM(F18:F18)</f>
        <v>0</v>
      </c>
      <c r="G17" s="17">
        <f>SUM(G18:G18)</f>
        <v>0</v>
      </c>
    </row>
    <row r="18" spans="1:7" s="25" customFormat="1" ht="64.5" customHeight="1">
      <c r="A18" s="34" t="s">
        <v>28</v>
      </c>
      <c r="B18" s="27" t="s">
        <v>18</v>
      </c>
      <c r="C18" s="20">
        <f>SUM(D18:G18)</f>
        <v>16065</v>
      </c>
      <c r="D18" s="20">
        <v>7150</v>
      </c>
      <c r="E18" s="20">
        <v>8915</v>
      </c>
      <c r="F18" s="20"/>
      <c r="G18" s="20"/>
    </row>
    <row r="19" spans="1:7" s="29" customFormat="1" ht="20.25" customHeight="1">
      <c r="A19" s="28" t="s">
        <v>17</v>
      </c>
      <c r="B19" s="28"/>
      <c r="C19" s="17">
        <f>SUM(C20:C20)</f>
        <v>5000</v>
      </c>
      <c r="D19" s="17">
        <f>SUM(D20:D20)</f>
        <v>0</v>
      </c>
      <c r="E19" s="17">
        <f>SUM(E20:E20)</f>
        <v>0</v>
      </c>
      <c r="F19" s="17">
        <f>SUM(F20:F20)</f>
        <v>0</v>
      </c>
      <c r="G19" s="17">
        <f>SUM(G20:G20)</f>
        <v>5000</v>
      </c>
    </row>
    <row r="20" spans="1:7" ht="64.5" customHeight="1">
      <c r="A20" s="33" t="s">
        <v>29</v>
      </c>
      <c r="B20" s="19" t="s">
        <v>18</v>
      </c>
      <c r="C20" s="20">
        <f>SUM(D20:G20)</f>
        <v>5000</v>
      </c>
      <c r="D20" s="20"/>
      <c r="E20" s="20"/>
      <c r="F20" s="20"/>
      <c r="G20" s="20">
        <v>5000</v>
      </c>
    </row>
  </sheetData>
  <mergeCells count="1">
    <mergeCell ref="A1:G1"/>
  </mergeCells>
  <printOptions horizontalCentered="1"/>
  <pageMargins left="0.5118110236220472" right="0.15748031496062992" top="0.3937007874015748" bottom="0.11811023622047245" header="0.2755905511811024" footer="0.2362204724409449"/>
  <pageSetup fitToHeight="3" horizontalDpi="600" verticalDpi="600" orientation="portrait" paperSize="9" scale="70" r:id="rId1"/>
  <rowBreaks count="1" manualBreakCount="1">
    <brk id="2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4">
      <selection activeCell="L13" sqref="L13"/>
    </sheetView>
  </sheetViews>
  <sheetFormatPr defaultColWidth="9.00390625" defaultRowHeight="12.75"/>
  <cols>
    <col min="1" max="1" width="29.875" style="5" customWidth="1"/>
    <col min="2" max="2" width="9.375" style="5" customWidth="1"/>
    <col min="3" max="3" width="11.75390625" style="2" customWidth="1"/>
    <col min="4" max="4" width="16.375" style="2" customWidth="1"/>
    <col min="5" max="5" width="15.625" style="2" customWidth="1"/>
    <col min="6" max="6" width="10.25390625" style="2" customWidth="1"/>
    <col min="7" max="7" width="11.25390625" style="2" customWidth="1"/>
    <col min="8" max="8" width="11.00390625" style="2" customWidth="1"/>
    <col min="9" max="9" width="19.00390625" style="2" customWidth="1"/>
    <col min="10" max="16384" width="8.875" style="2" customWidth="1"/>
  </cols>
  <sheetData>
    <row r="2" spans="1:8" ht="21" customHeight="1">
      <c r="A2" s="62" t="s">
        <v>32</v>
      </c>
      <c r="B2" s="62"/>
      <c r="C2" s="62"/>
      <c r="D2" s="62"/>
      <c r="E2" s="62"/>
      <c r="F2" s="62"/>
      <c r="G2" s="62"/>
      <c r="H2" s="62"/>
    </row>
    <row r="3" spans="1:8" ht="18.75" customHeight="1">
      <c r="A3" s="63" t="s">
        <v>47</v>
      </c>
      <c r="B3" s="63"/>
      <c r="C3" s="63"/>
      <c r="D3" s="63"/>
      <c r="E3" s="63"/>
      <c r="F3" s="63"/>
      <c r="G3" s="63"/>
      <c r="H3" s="63"/>
    </row>
    <row r="4" spans="1:7" ht="18.75" customHeight="1">
      <c r="A4" s="35"/>
      <c r="B4" s="35"/>
      <c r="C4" s="36"/>
      <c r="D4" s="36"/>
      <c r="E4" s="36"/>
      <c r="F4" s="36"/>
      <c r="G4" s="36"/>
    </row>
    <row r="5" spans="1:7" ht="12.75">
      <c r="A5" s="37"/>
      <c r="B5" s="37"/>
      <c r="C5" s="38"/>
      <c r="D5" s="38"/>
      <c r="E5" s="38"/>
      <c r="F5" s="38"/>
      <c r="G5" s="39"/>
    </row>
    <row r="6" spans="1:8" s="11" customFormat="1" ht="48.75" customHeight="1">
      <c r="A6" s="64" t="s">
        <v>33</v>
      </c>
      <c r="B6" s="64" t="s">
        <v>10</v>
      </c>
      <c r="C6" s="67" t="s">
        <v>34</v>
      </c>
      <c r="D6" s="68"/>
      <c r="E6" s="68"/>
      <c r="F6" s="68"/>
      <c r="G6" s="69"/>
      <c r="H6" s="61" t="s">
        <v>35</v>
      </c>
    </row>
    <row r="7" spans="1:8" s="41" customFormat="1" ht="188.25" customHeight="1">
      <c r="A7" s="65"/>
      <c r="B7" s="66"/>
      <c r="C7" s="49" t="s">
        <v>20</v>
      </c>
      <c r="D7" s="49" t="s">
        <v>22</v>
      </c>
      <c r="E7" s="49" t="s">
        <v>23</v>
      </c>
      <c r="F7" s="49" t="s">
        <v>26</v>
      </c>
      <c r="G7" s="40" t="s">
        <v>36</v>
      </c>
      <c r="H7" s="61"/>
    </row>
    <row r="8" spans="1:8" s="41" customFormat="1" ht="25.5">
      <c r="A8" s="44" t="s">
        <v>48</v>
      </c>
      <c r="B8" s="42">
        <v>22873</v>
      </c>
      <c r="C8" s="42">
        <v>27.8</v>
      </c>
      <c r="D8" s="43"/>
      <c r="E8" s="43"/>
      <c r="F8" s="42">
        <v>1065.6</v>
      </c>
      <c r="G8" s="42">
        <f aca="true" t="shared" si="0" ref="G8:G26">SUM(C8:F8)</f>
        <v>1093.3999999999999</v>
      </c>
      <c r="H8" s="50">
        <f>B8+G8</f>
        <v>23966.4</v>
      </c>
    </row>
    <row r="9" spans="1:8" s="41" customFormat="1" ht="25.5">
      <c r="A9" s="44" t="s">
        <v>37</v>
      </c>
      <c r="B9" s="42">
        <v>600.2</v>
      </c>
      <c r="C9" s="42">
        <v>29.8</v>
      </c>
      <c r="D9" s="43"/>
      <c r="E9" s="43"/>
      <c r="F9" s="42">
        <v>149.9</v>
      </c>
      <c r="G9" s="42">
        <f t="shared" si="0"/>
        <v>179.70000000000002</v>
      </c>
      <c r="H9" s="50">
        <f aca="true" t="shared" si="1" ref="H9:H27">B9+G9</f>
        <v>779.9000000000001</v>
      </c>
    </row>
    <row r="10" spans="1:8" s="41" customFormat="1" ht="25.5">
      <c r="A10" s="44" t="s">
        <v>38</v>
      </c>
      <c r="B10" s="42">
        <v>2981.8</v>
      </c>
      <c r="C10" s="42">
        <v>29.8</v>
      </c>
      <c r="D10" s="42">
        <v>2244</v>
      </c>
      <c r="E10" s="43"/>
      <c r="F10" s="42">
        <v>152.8</v>
      </c>
      <c r="G10" s="42">
        <f t="shared" si="0"/>
        <v>2426.6000000000004</v>
      </c>
      <c r="H10" s="50">
        <f t="shared" si="1"/>
        <v>5408.400000000001</v>
      </c>
    </row>
    <row r="11" spans="1:8" s="41" customFormat="1" ht="25.5">
      <c r="A11" s="44" t="s">
        <v>39</v>
      </c>
      <c r="B11" s="42">
        <v>4379</v>
      </c>
      <c r="C11" s="42">
        <v>54.4</v>
      </c>
      <c r="D11" s="42">
        <v>816</v>
      </c>
      <c r="E11" s="42">
        <v>350</v>
      </c>
      <c r="F11" s="42">
        <v>152.8</v>
      </c>
      <c r="G11" s="42">
        <f t="shared" si="0"/>
        <v>1373.2</v>
      </c>
      <c r="H11" s="50">
        <f t="shared" si="1"/>
        <v>5752.2</v>
      </c>
    </row>
    <row r="12" spans="1:8" s="41" customFormat="1" ht="25.5">
      <c r="A12" s="44" t="s">
        <v>49</v>
      </c>
      <c r="B12" s="42">
        <v>1691</v>
      </c>
      <c r="C12" s="42">
        <v>54.4</v>
      </c>
      <c r="D12" s="43"/>
      <c r="E12" s="42">
        <v>216</v>
      </c>
      <c r="F12" s="42">
        <v>149.8</v>
      </c>
      <c r="G12" s="42">
        <f t="shared" si="0"/>
        <v>420.2</v>
      </c>
      <c r="H12" s="50">
        <f t="shared" si="1"/>
        <v>2111.2</v>
      </c>
    </row>
    <row r="13" spans="1:8" s="41" customFormat="1" ht="25.5">
      <c r="A13" s="44" t="s">
        <v>40</v>
      </c>
      <c r="B13" s="42">
        <v>1303.7</v>
      </c>
      <c r="C13" s="42">
        <v>54.4</v>
      </c>
      <c r="D13" s="43"/>
      <c r="E13" s="43"/>
      <c r="F13" s="42">
        <v>152.8</v>
      </c>
      <c r="G13" s="42">
        <f t="shared" si="0"/>
        <v>207.20000000000002</v>
      </c>
      <c r="H13" s="50">
        <f t="shared" si="1"/>
        <v>1510.9</v>
      </c>
    </row>
    <row r="14" spans="1:8" s="41" customFormat="1" ht="25.5">
      <c r="A14" s="44" t="s">
        <v>41</v>
      </c>
      <c r="B14" s="42">
        <v>1074.6</v>
      </c>
      <c r="C14" s="42">
        <v>54.4</v>
      </c>
      <c r="D14" s="42">
        <v>2040</v>
      </c>
      <c r="E14" s="43"/>
      <c r="F14" s="42">
        <v>149.8</v>
      </c>
      <c r="G14" s="42">
        <f t="shared" si="0"/>
        <v>2244.2000000000003</v>
      </c>
      <c r="H14" s="50">
        <f t="shared" si="1"/>
        <v>3318.8</v>
      </c>
    </row>
    <row r="15" spans="1:8" s="41" customFormat="1" ht="25.5">
      <c r="A15" s="44" t="s">
        <v>42</v>
      </c>
      <c r="B15" s="42">
        <v>2633.2</v>
      </c>
      <c r="C15" s="42">
        <v>29.8</v>
      </c>
      <c r="D15" s="43"/>
      <c r="E15" s="42">
        <v>994</v>
      </c>
      <c r="F15" s="42">
        <v>152.8</v>
      </c>
      <c r="G15" s="42">
        <f t="shared" si="0"/>
        <v>1176.6</v>
      </c>
      <c r="H15" s="50">
        <f t="shared" si="1"/>
        <v>3809.7999999999997</v>
      </c>
    </row>
    <row r="16" spans="1:8" s="41" customFormat="1" ht="25.5">
      <c r="A16" s="44" t="s">
        <v>43</v>
      </c>
      <c r="B16" s="42">
        <v>2604.2</v>
      </c>
      <c r="C16" s="42">
        <v>54.4</v>
      </c>
      <c r="D16" s="42">
        <v>4080</v>
      </c>
      <c r="E16" s="43"/>
      <c r="F16" s="42">
        <v>127.3</v>
      </c>
      <c r="G16" s="42">
        <f t="shared" si="0"/>
        <v>4261.7</v>
      </c>
      <c r="H16" s="50">
        <f t="shared" si="1"/>
        <v>6865.9</v>
      </c>
    </row>
    <row r="17" spans="1:8" s="41" customFormat="1" ht="25.5">
      <c r="A17" s="44" t="s">
        <v>50</v>
      </c>
      <c r="B17" s="42">
        <v>3075.3</v>
      </c>
      <c r="C17" s="42">
        <v>54.4</v>
      </c>
      <c r="D17" s="42">
        <v>204</v>
      </c>
      <c r="E17" s="42">
        <v>309</v>
      </c>
      <c r="F17" s="42">
        <v>149.8</v>
      </c>
      <c r="G17" s="42">
        <f t="shared" si="0"/>
        <v>717.2</v>
      </c>
      <c r="H17" s="50">
        <f t="shared" si="1"/>
        <v>3792.5</v>
      </c>
    </row>
    <row r="18" spans="1:8" s="45" customFormat="1" ht="38.25">
      <c r="A18" s="44" t="s">
        <v>51</v>
      </c>
      <c r="B18" s="42">
        <v>5030.9</v>
      </c>
      <c r="C18" s="42">
        <v>29.8</v>
      </c>
      <c r="D18" s="42">
        <v>1632</v>
      </c>
      <c r="E18" s="43"/>
      <c r="F18" s="42">
        <v>152.8</v>
      </c>
      <c r="G18" s="42">
        <f t="shared" si="0"/>
        <v>1814.6</v>
      </c>
      <c r="H18" s="50">
        <f t="shared" si="1"/>
        <v>6845.5</v>
      </c>
    </row>
    <row r="19" spans="1:8" ht="25.5">
      <c r="A19" s="44" t="s">
        <v>52</v>
      </c>
      <c r="B19" s="42">
        <v>2100.8</v>
      </c>
      <c r="C19" s="42">
        <v>29.8</v>
      </c>
      <c r="D19" s="42">
        <v>400</v>
      </c>
      <c r="E19" s="42">
        <v>750</v>
      </c>
      <c r="F19" s="42">
        <v>152.8</v>
      </c>
      <c r="G19" s="42">
        <f t="shared" si="0"/>
        <v>1332.6</v>
      </c>
      <c r="H19" s="50">
        <f t="shared" si="1"/>
        <v>3433.4</v>
      </c>
    </row>
    <row r="20" spans="1:8" ht="25.5">
      <c r="A20" s="44" t="s">
        <v>53</v>
      </c>
      <c r="B20" s="42">
        <v>1878.1</v>
      </c>
      <c r="C20" s="42">
        <v>29.8</v>
      </c>
      <c r="D20" s="42">
        <v>612</v>
      </c>
      <c r="E20" s="43"/>
      <c r="F20" s="42">
        <v>149.8</v>
      </c>
      <c r="G20" s="42">
        <f t="shared" si="0"/>
        <v>791.5999999999999</v>
      </c>
      <c r="H20" s="50">
        <f t="shared" si="1"/>
        <v>2669.7</v>
      </c>
    </row>
    <row r="21" spans="1:8" ht="25.5">
      <c r="A21" s="44" t="s">
        <v>44</v>
      </c>
      <c r="B21" s="42">
        <v>2549.3</v>
      </c>
      <c r="C21" s="42">
        <v>54.4</v>
      </c>
      <c r="D21" s="42">
        <v>816</v>
      </c>
      <c r="E21" s="42">
        <v>264.6</v>
      </c>
      <c r="F21" s="42">
        <v>152.8</v>
      </c>
      <c r="G21" s="42">
        <f t="shared" si="0"/>
        <v>1287.8</v>
      </c>
      <c r="H21" s="50">
        <f t="shared" si="1"/>
        <v>3837.1000000000004</v>
      </c>
    </row>
    <row r="22" spans="1:8" ht="25.5">
      <c r="A22" s="44" t="s">
        <v>54</v>
      </c>
      <c r="B22" s="42">
        <v>2133</v>
      </c>
      <c r="C22" s="42">
        <v>54.4</v>
      </c>
      <c r="D22" s="43"/>
      <c r="E22" s="43"/>
      <c r="F22" s="42">
        <v>152.8</v>
      </c>
      <c r="G22" s="42">
        <f t="shared" si="0"/>
        <v>207.20000000000002</v>
      </c>
      <c r="H22" s="50">
        <f t="shared" si="1"/>
        <v>2340.2</v>
      </c>
    </row>
    <row r="23" spans="1:8" ht="25.5">
      <c r="A23" s="44" t="s">
        <v>55</v>
      </c>
      <c r="B23" s="42">
        <v>1571.6</v>
      </c>
      <c r="C23" s="42">
        <v>54.4</v>
      </c>
      <c r="D23" s="42">
        <v>408</v>
      </c>
      <c r="E23" s="42">
        <v>922.9</v>
      </c>
      <c r="F23" s="42">
        <v>152.8</v>
      </c>
      <c r="G23" s="42">
        <f t="shared" si="0"/>
        <v>1538.1</v>
      </c>
      <c r="H23" s="50">
        <f t="shared" si="1"/>
        <v>3109.7</v>
      </c>
    </row>
    <row r="24" spans="1:8" ht="25.5">
      <c r="A24" s="44" t="s">
        <v>45</v>
      </c>
      <c r="B24" s="42">
        <v>1168.2</v>
      </c>
      <c r="C24" s="42">
        <v>54.4</v>
      </c>
      <c r="D24" s="43"/>
      <c r="E24" s="43"/>
      <c r="F24" s="42">
        <v>150</v>
      </c>
      <c r="G24" s="42">
        <f t="shared" si="0"/>
        <v>204.4</v>
      </c>
      <c r="H24" s="50">
        <f t="shared" si="1"/>
        <v>1372.6000000000001</v>
      </c>
    </row>
    <row r="25" spans="1:8" ht="25.5">
      <c r="A25" s="44" t="s">
        <v>56</v>
      </c>
      <c r="B25" s="42">
        <v>1923.3</v>
      </c>
      <c r="C25" s="42">
        <v>54.4</v>
      </c>
      <c r="D25" s="43"/>
      <c r="E25" s="43"/>
      <c r="F25" s="42">
        <v>149.8</v>
      </c>
      <c r="G25" s="42">
        <f t="shared" si="0"/>
        <v>204.20000000000002</v>
      </c>
      <c r="H25" s="50">
        <f t="shared" si="1"/>
        <v>2127.5</v>
      </c>
    </row>
    <row r="26" spans="1:8" ht="25.5">
      <c r="A26" s="44" t="s">
        <v>46</v>
      </c>
      <c r="B26" s="42">
        <v>1791</v>
      </c>
      <c r="C26" s="42">
        <v>54.4</v>
      </c>
      <c r="D26" s="43"/>
      <c r="E26" s="43"/>
      <c r="F26" s="42">
        <v>152.8</v>
      </c>
      <c r="G26" s="42">
        <f t="shared" si="0"/>
        <v>207.20000000000002</v>
      </c>
      <c r="H26" s="50">
        <f t="shared" si="1"/>
        <v>1998.2</v>
      </c>
    </row>
    <row r="27" spans="1:8" ht="18" customHeight="1">
      <c r="A27" s="46" t="s">
        <v>58</v>
      </c>
      <c r="B27" s="47">
        <f aca="true" t="shared" si="2" ref="B27:G27">SUM(B8:B26)</f>
        <v>63362.2</v>
      </c>
      <c r="C27" s="48">
        <f t="shared" si="2"/>
        <v>859.3999999999999</v>
      </c>
      <c r="D27" s="48">
        <f>SUM(D8:D26)</f>
        <v>13252</v>
      </c>
      <c r="E27" s="48">
        <f>SUM(E8:E26)</f>
        <v>3806.5</v>
      </c>
      <c r="F27" s="48">
        <f t="shared" si="2"/>
        <v>3769.8000000000015</v>
      </c>
      <c r="G27" s="48">
        <f t="shared" si="2"/>
        <v>21687.7</v>
      </c>
      <c r="H27" s="13">
        <f t="shared" si="1"/>
        <v>85049.9</v>
      </c>
    </row>
    <row r="28" spans="1:7" ht="12.75">
      <c r="A28" s="37"/>
      <c r="B28" s="37"/>
      <c r="C28" s="38"/>
      <c r="D28" s="38"/>
      <c r="E28" s="38"/>
      <c r="F28" s="38"/>
      <c r="G28" s="38"/>
    </row>
    <row r="29" ht="12.75">
      <c r="G29" s="6"/>
    </row>
  </sheetData>
  <mergeCells count="6">
    <mergeCell ref="H6:H7"/>
    <mergeCell ref="A2:H2"/>
    <mergeCell ref="A3:H3"/>
    <mergeCell ref="A6:A7"/>
    <mergeCell ref="B6:B7"/>
    <mergeCell ref="C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I13" sqref="I13"/>
    </sheetView>
  </sheetViews>
  <sheetFormatPr defaultColWidth="9.00390625" defaultRowHeight="12.75"/>
  <cols>
    <col min="1" max="1" width="28.75390625" style="5" customWidth="1"/>
    <col min="2" max="2" width="9.875" style="5" customWidth="1"/>
    <col min="3" max="3" width="12.00390625" style="2" customWidth="1"/>
    <col min="4" max="4" width="17.25390625" style="2" customWidth="1"/>
    <col min="5" max="5" width="15.75390625" style="2" customWidth="1"/>
    <col min="6" max="6" width="11.00390625" style="2" customWidth="1"/>
    <col min="7" max="7" width="12.25390625" style="2" customWidth="1"/>
    <col min="8" max="8" width="10.625" style="2" customWidth="1"/>
    <col min="9" max="9" width="19.00390625" style="2" customWidth="1"/>
    <col min="10" max="16384" width="8.875" style="2" customWidth="1"/>
  </cols>
  <sheetData>
    <row r="2" spans="1:8" ht="21" customHeight="1">
      <c r="A2" s="62" t="s">
        <v>32</v>
      </c>
      <c r="B2" s="62"/>
      <c r="C2" s="62"/>
      <c r="D2" s="62"/>
      <c r="E2" s="62"/>
      <c r="F2" s="62"/>
      <c r="G2" s="62"/>
      <c r="H2" s="62"/>
    </row>
    <row r="3" spans="1:8" ht="18.75" customHeight="1">
      <c r="A3" s="63" t="s">
        <v>57</v>
      </c>
      <c r="B3" s="63"/>
      <c r="C3" s="63"/>
      <c r="D3" s="63"/>
      <c r="E3" s="63"/>
      <c r="F3" s="63"/>
      <c r="G3" s="63"/>
      <c r="H3" s="63"/>
    </row>
    <row r="4" spans="1:7" ht="18.75" customHeight="1">
      <c r="A4" s="35"/>
      <c r="B4" s="35"/>
      <c r="C4" s="36"/>
      <c r="D4" s="36"/>
      <c r="E4" s="36"/>
      <c r="F4" s="36"/>
      <c r="G4" s="36"/>
    </row>
    <row r="5" spans="1:7" ht="12.75">
      <c r="A5" s="37"/>
      <c r="B5" s="37"/>
      <c r="C5" s="38"/>
      <c r="D5" s="38"/>
      <c r="E5" s="38"/>
      <c r="F5" s="38"/>
      <c r="G5" s="39"/>
    </row>
    <row r="6" spans="1:8" s="11" customFormat="1" ht="48.75" customHeight="1">
      <c r="A6" s="64" t="s">
        <v>33</v>
      </c>
      <c r="B6" s="64" t="s">
        <v>10</v>
      </c>
      <c r="C6" s="67" t="s">
        <v>34</v>
      </c>
      <c r="D6" s="68"/>
      <c r="E6" s="68"/>
      <c r="F6" s="68"/>
      <c r="G6" s="69"/>
      <c r="H6" s="61" t="s">
        <v>35</v>
      </c>
    </row>
    <row r="7" spans="1:8" s="41" customFormat="1" ht="188.25" customHeight="1">
      <c r="A7" s="65"/>
      <c r="B7" s="66"/>
      <c r="C7" s="49" t="s">
        <v>20</v>
      </c>
      <c r="D7" s="49" t="s">
        <v>22</v>
      </c>
      <c r="E7" s="49" t="s">
        <v>23</v>
      </c>
      <c r="F7" s="49" t="s">
        <v>26</v>
      </c>
      <c r="G7" s="40" t="s">
        <v>36</v>
      </c>
      <c r="H7" s="61"/>
    </row>
    <row r="8" spans="1:8" s="41" customFormat="1" ht="25.5">
      <c r="A8" s="44" t="s">
        <v>48</v>
      </c>
      <c r="B8" s="42">
        <v>18298.4</v>
      </c>
      <c r="C8" s="42">
        <v>29</v>
      </c>
      <c r="D8" s="43"/>
      <c r="E8" s="43"/>
      <c r="F8" s="42">
        <v>1080.8</v>
      </c>
      <c r="G8" s="42">
        <f aca="true" t="shared" si="0" ref="G8:G26">SUM(C8:F8)</f>
        <v>1109.8</v>
      </c>
      <c r="H8" s="50">
        <f aca="true" t="shared" si="1" ref="H8:H27">B8+G8</f>
        <v>19408.2</v>
      </c>
    </row>
    <row r="9" spans="1:8" s="41" customFormat="1" ht="31.5" customHeight="1">
      <c r="A9" s="44" t="s">
        <v>37</v>
      </c>
      <c r="B9" s="42">
        <v>480.2</v>
      </c>
      <c r="C9" s="42">
        <v>31.5</v>
      </c>
      <c r="D9" s="43"/>
      <c r="E9" s="43"/>
      <c r="F9" s="42">
        <v>151.8</v>
      </c>
      <c r="G9" s="42">
        <f t="shared" si="0"/>
        <v>183.3</v>
      </c>
      <c r="H9" s="50">
        <f t="shared" si="1"/>
        <v>663.5</v>
      </c>
    </row>
    <row r="10" spans="1:8" s="41" customFormat="1" ht="26.25" customHeight="1">
      <c r="A10" s="44" t="s">
        <v>38</v>
      </c>
      <c r="B10" s="42">
        <v>2385.4</v>
      </c>
      <c r="C10" s="42">
        <v>31.5</v>
      </c>
      <c r="D10" s="42">
        <v>2244</v>
      </c>
      <c r="E10" s="43"/>
      <c r="F10" s="42">
        <v>154.8</v>
      </c>
      <c r="G10" s="42">
        <f t="shared" si="0"/>
        <v>2430.3</v>
      </c>
      <c r="H10" s="50">
        <f t="shared" si="1"/>
        <v>4815.700000000001</v>
      </c>
    </row>
    <row r="11" spans="1:8" s="41" customFormat="1" ht="29.25" customHeight="1">
      <c r="A11" s="44" t="s">
        <v>39</v>
      </c>
      <c r="B11" s="42">
        <v>3503.2</v>
      </c>
      <c r="C11" s="42">
        <v>55.6</v>
      </c>
      <c r="D11" s="42">
        <v>816</v>
      </c>
      <c r="E11" s="42">
        <v>350</v>
      </c>
      <c r="F11" s="42">
        <v>154.8</v>
      </c>
      <c r="G11" s="42">
        <f t="shared" si="0"/>
        <v>1376.3999999999999</v>
      </c>
      <c r="H11" s="50">
        <f t="shared" si="1"/>
        <v>4879.599999999999</v>
      </c>
    </row>
    <row r="12" spans="1:8" s="41" customFormat="1" ht="26.25" customHeight="1">
      <c r="A12" s="44" t="s">
        <v>49</v>
      </c>
      <c r="B12" s="42">
        <v>1352.8</v>
      </c>
      <c r="C12" s="42">
        <v>55.6</v>
      </c>
      <c r="D12" s="43"/>
      <c r="E12" s="42"/>
      <c r="F12" s="42">
        <v>151.7</v>
      </c>
      <c r="G12" s="42">
        <f t="shared" si="0"/>
        <v>207.29999999999998</v>
      </c>
      <c r="H12" s="50">
        <f t="shared" si="1"/>
        <v>1560.1</v>
      </c>
    </row>
    <row r="13" spans="1:8" s="41" customFormat="1" ht="26.25" customHeight="1">
      <c r="A13" s="44" t="s">
        <v>40</v>
      </c>
      <c r="B13" s="42">
        <v>1043</v>
      </c>
      <c r="C13" s="42">
        <v>55.6</v>
      </c>
      <c r="D13" s="43"/>
      <c r="E13" s="43"/>
      <c r="F13" s="42">
        <v>154.8</v>
      </c>
      <c r="G13" s="42">
        <f t="shared" si="0"/>
        <v>210.4</v>
      </c>
      <c r="H13" s="50">
        <f t="shared" si="1"/>
        <v>1253.4</v>
      </c>
    </row>
    <row r="14" spans="1:8" s="41" customFormat="1" ht="27.75" customHeight="1">
      <c r="A14" s="44" t="s">
        <v>41</v>
      </c>
      <c r="B14" s="42">
        <v>859.7</v>
      </c>
      <c r="C14" s="42">
        <v>55.6</v>
      </c>
      <c r="D14" s="42">
        <v>2040</v>
      </c>
      <c r="E14" s="43"/>
      <c r="F14" s="42">
        <v>151.7</v>
      </c>
      <c r="G14" s="42">
        <f t="shared" si="0"/>
        <v>2247.2999999999997</v>
      </c>
      <c r="H14" s="50">
        <f t="shared" si="1"/>
        <v>3107</v>
      </c>
    </row>
    <row r="15" spans="1:8" s="41" customFormat="1" ht="28.5" customHeight="1">
      <c r="A15" s="44" t="s">
        <v>42</v>
      </c>
      <c r="B15" s="42">
        <v>2106.6</v>
      </c>
      <c r="C15" s="42">
        <v>31.5</v>
      </c>
      <c r="D15" s="43"/>
      <c r="E15" s="42"/>
      <c r="F15" s="42">
        <v>154.8</v>
      </c>
      <c r="G15" s="42">
        <f t="shared" si="0"/>
        <v>186.3</v>
      </c>
      <c r="H15" s="50">
        <f t="shared" si="1"/>
        <v>2292.9</v>
      </c>
    </row>
    <row r="16" spans="1:8" s="41" customFormat="1" ht="26.25" customHeight="1">
      <c r="A16" s="44" t="s">
        <v>43</v>
      </c>
      <c r="B16" s="42">
        <v>2083.4</v>
      </c>
      <c r="C16" s="42">
        <v>55.6</v>
      </c>
      <c r="D16" s="42">
        <v>4080</v>
      </c>
      <c r="E16" s="43"/>
      <c r="F16" s="42">
        <v>129</v>
      </c>
      <c r="G16" s="42">
        <f t="shared" si="0"/>
        <v>4264.6</v>
      </c>
      <c r="H16" s="50">
        <f t="shared" si="1"/>
        <v>6348</v>
      </c>
    </row>
    <row r="17" spans="1:8" s="41" customFormat="1" ht="31.5" customHeight="1">
      <c r="A17" s="44" t="s">
        <v>50</v>
      </c>
      <c r="B17" s="42">
        <v>2460.3</v>
      </c>
      <c r="C17" s="42">
        <v>55.6</v>
      </c>
      <c r="D17" s="42">
        <v>204</v>
      </c>
      <c r="E17" s="42">
        <v>313.5</v>
      </c>
      <c r="F17" s="42">
        <v>151.7</v>
      </c>
      <c r="G17" s="42">
        <f t="shared" si="0"/>
        <v>724.8</v>
      </c>
      <c r="H17" s="50">
        <f t="shared" si="1"/>
        <v>3185.1000000000004</v>
      </c>
    </row>
    <row r="18" spans="1:8" s="45" customFormat="1" ht="36" customHeight="1">
      <c r="A18" s="44" t="s">
        <v>51</v>
      </c>
      <c r="B18" s="42">
        <v>4024.7</v>
      </c>
      <c r="C18" s="42">
        <v>31.5</v>
      </c>
      <c r="D18" s="42">
        <v>1632</v>
      </c>
      <c r="E18" s="43"/>
      <c r="F18" s="42">
        <v>154.8</v>
      </c>
      <c r="G18" s="42">
        <f t="shared" si="0"/>
        <v>1818.3</v>
      </c>
      <c r="H18" s="50">
        <f t="shared" si="1"/>
        <v>5843</v>
      </c>
    </row>
    <row r="19" spans="1:8" ht="33" customHeight="1">
      <c r="A19" s="44" t="s">
        <v>52</v>
      </c>
      <c r="B19" s="42">
        <v>1680.6</v>
      </c>
      <c r="C19" s="42">
        <v>31.5</v>
      </c>
      <c r="D19" s="42">
        <v>400</v>
      </c>
      <c r="E19" s="42">
        <v>450</v>
      </c>
      <c r="F19" s="42">
        <v>154.8</v>
      </c>
      <c r="G19" s="42">
        <f t="shared" si="0"/>
        <v>1036.3</v>
      </c>
      <c r="H19" s="50">
        <f t="shared" si="1"/>
        <v>2716.8999999999996</v>
      </c>
    </row>
    <row r="20" spans="1:8" ht="33" customHeight="1">
      <c r="A20" s="44" t="s">
        <v>53</v>
      </c>
      <c r="B20" s="42">
        <v>1502.5</v>
      </c>
      <c r="C20" s="42">
        <v>31.5</v>
      </c>
      <c r="D20" s="42">
        <v>612</v>
      </c>
      <c r="E20" s="43"/>
      <c r="F20" s="42">
        <v>151.7</v>
      </c>
      <c r="G20" s="42">
        <f t="shared" si="0"/>
        <v>795.2</v>
      </c>
      <c r="H20" s="50">
        <f t="shared" si="1"/>
        <v>2297.7</v>
      </c>
    </row>
    <row r="21" spans="1:8" ht="33" customHeight="1">
      <c r="A21" s="44" t="s">
        <v>44</v>
      </c>
      <c r="B21" s="42">
        <v>2039.5</v>
      </c>
      <c r="C21" s="42">
        <v>55.6</v>
      </c>
      <c r="D21" s="42">
        <v>816</v>
      </c>
      <c r="E21" s="42">
        <v>235.2</v>
      </c>
      <c r="F21" s="42">
        <v>154.8</v>
      </c>
      <c r="G21" s="42">
        <f t="shared" si="0"/>
        <v>1261.6</v>
      </c>
      <c r="H21" s="50">
        <f t="shared" si="1"/>
        <v>3301.1</v>
      </c>
    </row>
    <row r="22" spans="1:8" ht="30.75" customHeight="1">
      <c r="A22" s="44" t="s">
        <v>54</v>
      </c>
      <c r="B22" s="42">
        <v>1706.4</v>
      </c>
      <c r="C22" s="42">
        <v>55.6</v>
      </c>
      <c r="D22" s="43"/>
      <c r="E22" s="43"/>
      <c r="F22" s="42">
        <v>154.8</v>
      </c>
      <c r="G22" s="42">
        <f t="shared" si="0"/>
        <v>210.4</v>
      </c>
      <c r="H22" s="50">
        <f t="shared" si="1"/>
        <v>1916.8000000000002</v>
      </c>
    </row>
    <row r="23" spans="1:8" ht="28.5" customHeight="1">
      <c r="A23" s="44" t="s">
        <v>55</v>
      </c>
      <c r="B23" s="42">
        <v>1257.2</v>
      </c>
      <c r="C23" s="42">
        <v>55.6</v>
      </c>
      <c r="D23" s="42">
        <v>408</v>
      </c>
      <c r="E23" s="42"/>
      <c r="F23" s="42">
        <v>154.8</v>
      </c>
      <c r="G23" s="42">
        <f t="shared" si="0"/>
        <v>618.4000000000001</v>
      </c>
      <c r="H23" s="50">
        <f t="shared" si="1"/>
        <v>1875.6000000000001</v>
      </c>
    </row>
    <row r="24" spans="1:8" ht="33.75" customHeight="1">
      <c r="A24" s="44" t="s">
        <v>45</v>
      </c>
      <c r="B24" s="42">
        <v>934.5</v>
      </c>
      <c r="C24" s="42">
        <v>55.6</v>
      </c>
      <c r="D24" s="43"/>
      <c r="E24" s="43"/>
      <c r="F24" s="42">
        <v>152</v>
      </c>
      <c r="G24" s="42">
        <f t="shared" si="0"/>
        <v>207.6</v>
      </c>
      <c r="H24" s="50">
        <f t="shared" si="1"/>
        <v>1142.1</v>
      </c>
    </row>
    <row r="25" spans="1:8" ht="33.75" customHeight="1">
      <c r="A25" s="44" t="s">
        <v>56</v>
      </c>
      <c r="B25" s="42">
        <v>1538.6</v>
      </c>
      <c r="C25" s="42">
        <v>55.6</v>
      </c>
      <c r="D25" s="43"/>
      <c r="E25" s="43"/>
      <c r="F25" s="42">
        <v>151.7</v>
      </c>
      <c r="G25" s="42">
        <f t="shared" si="0"/>
        <v>207.29999999999998</v>
      </c>
      <c r="H25" s="50">
        <f t="shared" si="1"/>
        <v>1745.8999999999999</v>
      </c>
    </row>
    <row r="26" spans="1:8" ht="35.25" customHeight="1">
      <c r="A26" s="44" t="s">
        <v>46</v>
      </c>
      <c r="B26" s="42">
        <v>1432.8</v>
      </c>
      <c r="C26" s="42">
        <v>55.6</v>
      </c>
      <c r="D26" s="43"/>
      <c r="E26" s="43"/>
      <c r="F26" s="42">
        <v>154.8</v>
      </c>
      <c r="G26" s="42">
        <f t="shared" si="0"/>
        <v>210.4</v>
      </c>
      <c r="H26" s="50">
        <f t="shared" si="1"/>
        <v>1643.2</v>
      </c>
    </row>
    <row r="27" spans="1:8" ht="18" customHeight="1">
      <c r="A27" s="46" t="s">
        <v>58</v>
      </c>
      <c r="B27" s="47">
        <f aca="true" t="shared" si="2" ref="B27:G27">SUM(B8:B26)</f>
        <v>50689.8</v>
      </c>
      <c r="C27" s="48">
        <f t="shared" si="2"/>
        <v>885.2000000000003</v>
      </c>
      <c r="D27" s="48">
        <f t="shared" si="2"/>
        <v>13252</v>
      </c>
      <c r="E27" s="48">
        <f t="shared" si="2"/>
        <v>1348.7</v>
      </c>
      <c r="F27" s="48">
        <f t="shared" si="2"/>
        <v>3820.1000000000004</v>
      </c>
      <c r="G27" s="48">
        <f t="shared" si="2"/>
        <v>19306</v>
      </c>
      <c r="H27" s="13">
        <f t="shared" si="1"/>
        <v>69995.8</v>
      </c>
    </row>
    <row r="28" spans="1:7" ht="12.75">
      <c r="A28" s="37"/>
      <c r="B28" s="37"/>
      <c r="C28" s="38"/>
      <c r="D28" s="38"/>
      <c r="E28" s="38"/>
      <c r="F28" s="38"/>
      <c r="G28" s="38"/>
    </row>
    <row r="29" ht="12.75">
      <c r="G29" s="6"/>
    </row>
  </sheetData>
  <mergeCells count="6">
    <mergeCell ref="A2:H2"/>
    <mergeCell ref="A3:H3"/>
    <mergeCell ref="A6:A7"/>
    <mergeCell ref="B6:B7"/>
    <mergeCell ref="C6:G6"/>
    <mergeCell ref="H6:H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J11" sqref="J11"/>
    </sheetView>
  </sheetViews>
  <sheetFormatPr defaultColWidth="9.00390625" defaultRowHeight="12.75"/>
  <cols>
    <col min="1" max="1" width="28.75390625" style="5" customWidth="1"/>
    <col min="2" max="2" width="9.875" style="5" customWidth="1"/>
    <col min="3" max="3" width="12.00390625" style="2" customWidth="1"/>
    <col min="4" max="4" width="17.25390625" style="2" customWidth="1"/>
    <col min="5" max="5" width="15.75390625" style="2" customWidth="1"/>
    <col min="6" max="6" width="11.00390625" style="2" customWidth="1"/>
    <col min="7" max="7" width="12.25390625" style="2" customWidth="1"/>
    <col min="8" max="8" width="10.625" style="2" customWidth="1"/>
    <col min="9" max="9" width="19.00390625" style="2" customWidth="1"/>
    <col min="10" max="16384" width="8.875" style="2" customWidth="1"/>
  </cols>
  <sheetData>
    <row r="2" spans="1:8" ht="21" customHeight="1">
      <c r="A2" s="62" t="s">
        <v>32</v>
      </c>
      <c r="B2" s="62"/>
      <c r="C2" s="62"/>
      <c r="D2" s="62"/>
      <c r="E2" s="62"/>
      <c r="F2" s="62"/>
      <c r="G2" s="62"/>
      <c r="H2" s="62"/>
    </row>
    <row r="3" spans="1:8" ht="18.75" customHeight="1">
      <c r="A3" s="63" t="s">
        <v>59</v>
      </c>
      <c r="B3" s="63"/>
      <c r="C3" s="63"/>
      <c r="D3" s="63"/>
      <c r="E3" s="63"/>
      <c r="F3" s="63"/>
      <c r="G3" s="63"/>
      <c r="H3" s="63"/>
    </row>
    <row r="4" spans="1:7" ht="18.75" customHeight="1">
      <c r="A4" s="35"/>
      <c r="B4" s="35"/>
      <c r="C4" s="36"/>
      <c r="D4" s="36"/>
      <c r="E4" s="36"/>
      <c r="F4" s="36"/>
      <c r="G4" s="36"/>
    </row>
    <row r="5" spans="1:7" ht="12.75">
      <c r="A5" s="37"/>
      <c r="B5" s="37"/>
      <c r="C5" s="38"/>
      <c r="D5" s="38"/>
      <c r="E5" s="38"/>
      <c r="F5" s="38"/>
      <c r="G5" s="39"/>
    </row>
    <row r="6" spans="1:8" s="11" customFormat="1" ht="48.75" customHeight="1">
      <c r="A6" s="64" t="s">
        <v>33</v>
      </c>
      <c r="B6" s="64" t="s">
        <v>10</v>
      </c>
      <c r="C6" s="67" t="s">
        <v>34</v>
      </c>
      <c r="D6" s="68"/>
      <c r="E6" s="68"/>
      <c r="F6" s="68"/>
      <c r="G6" s="69"/>
      <c r="H6" s="61" t="s">
        <v>35</v>
      </c>
    </row>
    <row r="7" spans="1:8" s="41" customFormat="1" ht="188.25" customHeight="1">
      <c r="A7" s="65"/>
      <c r="B7" s="66"/>
      <c r="C7" s="49" t="s">
        <v>20</v>
      </c>
      <c r="D7" s="49" t="s">
        <v>22</v>
      </c>
      <c r="E7" s="49" t="s">
        <v>23</v>
      </c>
      <c r="F7" s="49" t="s">
        <v>26</v>
      </c>
      <c r="G7" s="40" t="s">
        <v>36</v>
      </c>
      <c r="H7" s="61"/>
    </row>
    <row r="8" spans="1:8" s="41" customFormat="1" ht="25.5">
      <c r="A8" s="44" t="s">
        <v>48</v>
      </c>
      <c r="B8" s="42">
        <v>18298.4</v>
      </c>
      <c r="C8" s="42">
        <v>30.2</v>
      </c>
      <c r="D8" s="43"/>
      <c r="E8" s="43"/>
      <c r="F8" s="42">
        <v>1031.8</v>
      </c>
      <c r="G8" s="42">
        <f aca="true" t="shared" si="0" ref="G8:G26">SUM(C8:F8)</f>
        <v>1062</v>
      </c>
      <c r="H8" s="50">
        <f>B8+G8</f>
        <v>19360.4</v>
      </c>
    </row>
    <row r="9" spans="1:8" s="41" customFormat="1" ht="31.5" customHeight="1">
      <c r="A9" s="44" t="s">
        <v>37</v>
      </c>
      <c r="B9" s="42">
        <v>480.2</v>
      </c>
      <c r="C9" s="42">
        <v>33.1</v>
      </c>
      <c r="D9" s="43"/>
      <c r="E9" s="43"/>
      <c r="F9" s="42">
        <v>144.7</v>
      </c>
      <c r="G9" s="42">
        <f t="shared" si="0"/>
        <v>177.79999999999998</v>
      </c>
      <c r="H9" s="50">
        <f aca="true" t="shared" si="1" ref="H9:H27">B9+G9</f>
        <v>658</v>
      </c>
    </row>
    <row r="10" spans="1:8" s="41" customFormat="1" ht="26.25" customHeight="1">
      <c r="A10" s="44" t="s">
        <v>38</v>
      </c>
      <c r="B10" s="42">
        <v>2385.4</v>
      </c>
      <c r="C10" s="42">
        <v>33.1</v>
      </c>
      <c r="D10" s="42">
        <v>2244</v>
      </c>
      <c r="E10" s="43"/>
      <c r="F10" s="42">
        <v>147.5</v>
      </c>
      <c r="G10" s="42">
        <f t="shared" si="0"/>
        <v>2424.6</v>
      </c>
      <c r="H10" s="50">
        <f t="shared" si="1"/>
        <v>4810</v>
      </c>
    </row>
    <row r="11" spans="1:8" s="41" customFormat="1" ht="29.25" customHeight="1">
      <c r="A11" s="44" t="s">
        <v>39</v>
      </c>
      <c r="B11" s="42">
        <v>3503.2</v>
      </c>
      <c r="C11" s="42">
        <v>56.8</v>
      </c>
      <c r="D11" s="42">
        <v>816</v>
      </c>
      <c r="E11" s="42">
        <v>350</v>
      </c>
      <c r="F11" s="42">
        <v>147.5</v>
      </c>
      <c r="G11" s="42">
        <f t="shared" si="0"/>
        <v>1370.3</v>
      </c>
      <c r="H11" s="50">
        <f t="shared" si="1"/>
        <v>4873.5</v>
      </c>
    </row>
    <row r="12" spans="1:8" s="41" customFormat="1" ht="26.25" customHeight="1">
      <c r="A12" s="44" t="s">
        <v>49</v>
      </c>
      <c r="B12" s="42">
        <v>1352.8</v>
      </c>
      <c r="C12" s="42">
        <v>56.8</v>
      </c>
      <c r="D12" s="43"/>
      <c r="E12" s="42"/>
      <c r="F12" s="42">
        <v>144.6</v>
      </c>
      <c r="G12" s="42">
        <f t="shared" si="0"/>
        <v>201.39999999999998</v>
      </c>
      <c r="H12" s="50">
        <f t="shared" si="1"/>
        <v>1554.1999999999998</v>
      </c>
    </row>
    <row r="13" spans="1:8" s="41" customFormat="1" ht="26.25" customHeight="1">
      <c r="A13" s="44" t="s">
        <v>40</v>
      </c>
      <c r="B13" s="42">
        <v>1043</v>
      </c>
      <c r="C13" s="42">
        <v>56.8</v>
      </c>
      <c r="D13" s="43"/>
      <c r="E13" s="43"/>
      <c r="F13" s="42">
        <v>147.5</v>
      </c>
      <c r="G13" s="42">
        <f t="shared" si="0"/>
        <v>204.3</v>
      </c>
      <c r="H13" s="50">
        <f t="shared" si="1"/>
        <v>1247.3</v>
      </c>
    </row>
    <row r="14" spans="1:8" s="41" customFormat="1" ht="27.75" customHeight="1">
      <c r="A14" s="44" t="s">
        <v>41</v>
      </c>
      <c r="B14" s="42">
        <v>859.7</v>
      </c>
      <c r="C14" s="42">
        <v>56.8</v>
      </c>
      <c r="D14" s="42">
        <v>2040</v>
      </c>
      <c r="E14" s="43"/>
      <c r="F14" s="42">
        <v>144.6</v>
      </c>
      <c r="G14" s="42">
        <f t="shared" si="0"/>
        <v>2241.4</v>
      </c>
      <c r="H14" s="50">
        <f t="shared" si="1"/>
        <v>3101.1000000000004</v>
      </c>
    </row>
    <row r="15" spans="1:8" s="41" customFormat="1" ht="28.5" customHeight="1">
      <c r="A15" s="44" t="s">
        <v>42</v>
      </c>
      <c r="B15" s="42">
        <v>2106.6</v>
      </c>
      <c r="C15" s="42">
        <v>33.1</v>
      </c>
      <c r="D15" s="43"/>
      <c r="E15" s="42"/>
      <c r="F15" s="42">
        <v>147.5</v>
      </c>
      <c r="G15" s="42">
        <f t="shared" si="0"/>
        <v>180.6</v>
      </c>
      <c r="H15" s="50">
        <f t="shared" si="1"/>
        <v>2287.2</v>
      </c>
    </row>
    <row r="16" spans="1:8" s="41" customFormat="1" ht="26.25" customHeight="1">
      <c r="A16" s="44" t="s">
        <v>43</v>
      </c>
      <c r="B16" s="42">
        <v>2083.4</v>
      </c>
      <c r="C16" s="42">
        <v>56.8</v>
      </c>
      <c r="D16" s="42">
        <v>4080</v>
      </c>
      <c r="E16" s="43"/>
      <c r="F16" s="42">
        <v>122.9</v>
      </c>
      <c r="G16" s="42">
        <f t="shared" si="0"/>
        <v>4259.7</v>
      </c>
      <c r="H16" s="50">
        <f t="shared" si="1"/>
        <v>6343.1</v>
      </c>
    </row>
    <row r="17" spans="1:8" s="41" customFormat="1" ht="31.5" customHeight="1">
      <c r="A17" s="44" t="s">
        <v>50</v>
      </c>
      <c r="B17" s="42">
        <v>2460.3</v>
      </c>
      <c r="C17" s="42">
        <v>56.8</v>
      </c>
      <c r="D17" s="42">
        <v>204</v>
      </c>
      <c r="E17" s="42">
        <v>327.4</v>
      </c>
      <c r="F17" s="42">
        <v>144.6</v>
      </c>
      <c r="G17" s="42">
        <f t="shared" si="0"/>
        <v>732.8000000000001</v>
      </c>
      <c r="H17" s="50">
        <f t="shared" si="1"/>
        <v>3193.1000000000004</v>
      </c>
    </row>
    <row r="18" spans="1:8" s="45" customFormat="1" ht="36" customHeight="1">
      <c r="A18" s="44" t="s">
        <v>51</v>
      </c>
      <c r="B18" s="42">
        <v>4024.7</v>
      </c>
      <c r="C18" s="42">
        <v>33.1</v>
      </c>
      <c r="D18" s="42">
        <v>1632</v>
      </c>
      <c r="E18" s="43"/>
      <c r="F18" s="42">
        <v>147.5</v>
      </c>
      <c r="G18" s="42">
        <f t="shared" si="0"/>
        <v>1812.6</v>
      </c>
      <c r="H18" s="50">
        <f t="shared" si="1"/>
        <v>5837.299999999999</v>
      </c>
    </row>
    <row r="19" spans="1:8" ht="33" customHeight="1">
      <c r="A19" s="44" t="s">
        <v>52</v>
      </c>
      <c r="B19" s="42">
        <v>1680.6</v>
      </c>
      <c r="C19" s="42">
        <v>33.1</v>
      </c>
      <c r="D19" s="42">
        <v>400</v>
      </c>
      <c r="E19" s="42">
        <v>300</v>
      </c>
      <c r="F19" s="42">
        <v>147.5</v>
      </c>
      <c r="G19" s="42">
        <f t="shared" si="0"/>
        <v>880.6</v>
      </c>
      <c r="H19" s="50">
        <f t="shared" si="1"/>
        <v>2561.2</v>
      </c>
    </row>
    <row r="20" spans="1:8" ht="33" customHeight="1">
      <c r="A20" s="44" t="s">
        <v>53</v>
      </c>
      <c r="B20" s="42">
        <v>1502.5</v>
      </c>
      <c r="C20" s="42">
        <v>33.1</v>
      </c>
      <c r="D20" s="42">
        <v>612</v>
      </c>
      <c r="E20" s="43"/>
      <c r="F20" s="42">
        <v>144.6</v>
      </c>
      <c r="G20" s="42">
        <f t="shared" si="0"/>
        <v>789.7</v>
      </c>
      <c r="H20" s="50">
        <f t="shared" si="1"/>
        <v>2292.2</v>
      </c>
    </row>
    <row r="21" spans="1:8" ht="33" customHeight="1">
      <c r="A21" s="44" t="s">
        <v>44</v>
      </c>
      <c r="B21" s="42">
        <v>2039.5</v>
      </c>
      <c r="C21" s="42">
        <v>56.8</v>
      </c>
      <c r="D21" s="42">
        <v>816</v>
      </c>
      <c r="E21" s="42">
        <v>235.2</v>
      </c>
      <c r="F21" s="42">
        <v>147.5</v>
      </c>
      <c r="G21" s="42">
        <f t="shared" si="0"/>
        <v>1255.5</v>
      </c>
      <c r="H21" s="50">
        <f t="shared" si="1"/>
        <v>3295</v>
      </c>
    </row>
    <row r="22" spans="1:8" ht="30.75" customHeight="1">
      <c r="A22" s="44" t="s">
        <v>54</v>
      </c>
      <c r="B22" s="42">
        <v>1706.4</v>
      </c>
      <c r="C22" s="42">
        <v>56.8</v>
      </c>
      <c r="D22" s="43"/>
      <c r="E22" s="43"/>
      <c r="F22" s="42">
        <v>147.5</v>
      </c>
      <c r="G22" s="42">
        <f t="shared" si="0"/>
        <v>204.3</v>
      </c>
      <c r="H22" s="50">
        <f t="shared" si="1"/>
        <v>1910.7</v>
      </c>
    </row>
    <row r="23" spans="1:8" ht="28.5" customHeight="1">
      <c r="A23" s="44" t="s">
        <v>55</v>
      </c>
      <c r="B23" s="42">
        <v>1257.2</v>
      </c>
      <c r="C23" s="42">
        <v>56.8</v>
      </c>
      <c r="D23" s="42">
        <v>408</v>
      </c>
      <c r="E23" s="42"/>
      <c r="F23" s="42">
        <v>147.5</v>
      </c>
      <c r="G23" s="42">
        <f t="shared" si="0"/>
        <v>612.3</v>
      </c>
      <c r="H23" s="50">
        <f t="shared" si="1"/>
        <v>1869.5</v>
      </c>
    </row>
    <row r="24" spans="1:8" ht="33.75" customHeight="1">
      <c r="A24" s="44" t="s">
        <v>45</v>
      </c>
      <c r="B24" s="42">
        <v>934.5</v>
      </c>
      <c r="C24" s="42">
        <v>56.8</v>
      </c>
      <c r="D24" s="43"/>
      <c r="E24" s="43"/>
      <c r="F24" s="42">
        <v>144.9</v>
      </c>
      <c r="G24" s="42">
        <f t="shared" si="0"/>
        <v>201.7</v>
      </c>
      <c r="H24" s="50">
        <f t="shared" si="1"/>
        <v>1136.2</v>
      </c>
    </row>
    <row r="25" spans="1:8" ht="33.75" customHeight="1">
      <c r="A25" s="44" t="s">
        <v>56</v>
      </c>
      <c r="B25" s="42">
        <v>1538.6</v>
      </c>
      <c r="C25" s="42">
        <v>56.8</v>
      </c>
      <c r="D25" s="43"/>
      <c r="E25" s="43"/>
      <c r="F25" s="42">
        <v>144.6</v>
      </c>
      <c r="G25" s="42">
        <f t="shared" si="0"/>
        <v>201.39999999999998</v>
      </c>
      <c r="H25" s="50">
        <f t="shared" si="1"/>
        <v>1740</v>
      </c>
    </row>
    <row r="26" spans="1:8" ht="35.25" customHeight="1">
      <c r="A26" s="44" t="s">
        <v>46</v>
      </c>
      <c r="B26" s="42">
        <v>1432.8</v>
      </c>
      <c r="C26" s="42">
        <v>56.8</v>
      </c>
      <c r="D26" s="43"/>
      <c r="E26" s="43"/>
      <c r="F26" s="42">
        <v>147.5</v>
      </c>
      <c r="G26" s="42">
        <f t="shared" si="0"/>
        <v>204.3</v>
      </c>
      <c r="H26" s="50">
        <f t="shared" si="1"/>
        <v>1637.1</v>
      </c>
    </row>
    <row r="27" spans="1:8" ht="18" customHeight="1">
      <c r="A27" s="46" t="s">
        <v>58</v>
      </c>
      <c r="B27" s="47">
        <f aca="true" t="shared" si="2" ref="B27:G27">SUM(B8:B26)</f>
        <v>50689.8</v>
      </c>
      <c r="C27" s="48">
        <f t="shared" si="2"/>
        <v>910.3999999999999</v>
      </c>
      <c r="D27" s="48">
        <f t="shared" si="2"/>
        <v>13252</v>
      </c>
      <c r="E27" s="48">
        <f t="shared" si="2"/>
        <v>1212.6</v>
      </c>
      <c r="F27" s="48">
        <f t="shared" si="2"/>
        <v>3642.2999999999997</v>
      </c>
      <c r="G27" s="48">
        <f t="shared" si="2"/>
        <v>19017.3</v>
      </c>
      <c r="H27" s="13">
        <f t="shared" si="1"/>
        <v>69707.1</v>
      </c>
    </row>
    <row r="28" spans="1:7" ht="12.75">
      <c r="A28" s="37"/>
      <c r="B28" s="37"/>
      <c r="C28" s="38"/>
      <c r="D28" s="38"/>
      <c r="E28" s="38"/>
      <c r="F28" s="38"/>
      <c r="G28" s="38"/>
    </row>
    <row r="29" ht="12.75">
      <c r="G29" s="6"/>
    </row>
  </sheetData>
  <mergeCells count="6">
    <mergeCell ref="H6:H7"/>
    <mergeCell ref="A2:H2"/>
    <mergeCell ref="A3:H3"/>
    <mergeCell ref="A6:A7"/>
    <mergeCell ref="B6:B7"/>
    <mergeCell ref="C6:G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Лунегова</cp:lastModifiedBy>
  <cp:lastPrinted>2014-10-17T06:57:45Z</cp:lastPrinted>
  <dcterms:created xsi:type="dcterms:W3CDTF">2014-10-11T14:52:56Z</dcterms:created>
  <dcterms:modified xsi:type="dcterms:W3CDTF">2014-10-17T07:09:50Z</dcterms:modified>
  <cp:category/>
  <cp:version/>
  <cp:contentType/>
  <cp:contentStatus/>
</cp:coreProperties>
</file>