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70" windowWidth="20250" windowHeight="9120" firstSheet="13" activeTab="14"/>
  </bookViews>
  <sheets>
    <sheet name="таб 1 Дотации поселениям " sheetId="1" r:id="rId1"/>
    <sheet name="таб 2 Дотации МР (ГО) " sheetId="2" r:id="rId2"/>
    <sheet name="таб 3 Субвенции бенадз" sheetId="3" r:id="rId3"/>
    <sheet name="таб 4 опека" sheetId="4" r:id="rId4"/>
    <sheet name="таб 5 комп. род.пл." sheetId="5" r:id="rId5"/>
    <sheet name="таб 6. адм.правон." sheetId="6" r:id="rId6"/>
    <sheet name="таб. 7 подписка" sheetId="7" r:id="rId7"/>
    <sheet name="таб. 8 ребенок на дому" sheetId="8" r:id="rId8"/>
    <sheet name="таб 9 гор питание" sheetId="9" r:id="rId9"/>
    <sheet name="таб 10 соц. под. спец." sheetId="10" r:id="rId10"/>
    <sheet name="таб 11 телеф" sheetId="11" r:id="rId11"/>
    <sheet name="таб 12 торгов. деят." sheetId="12" r:id="rId12"/>
    <sheet name="таб 13 дрова" sheetId="13" r:id="rId13"/>
    <sheet name="Таб 14 Субсидии 2015" sheetId="14" r:id="rId14"/>
    <sheet name="таб 14.1 Субсидии 2015 (Культ) " sheetId="15" r:id="rId15"/>
    <sheet name="таб 16 Субсидии 2015 (бани)" sheetId="16" r:id="rId16"/>
    <sheet name="Таб 18 Иные 2015" sheetId="17" r:id="rId17"/>
    <sheet name="таб 15 Субсидии 2016" sheetId="18" r:id="rId18"/>
    <sheet name="таб 17 Субсидии 2016 (бани)" sheetId="19" r:id="rId19"/>
    <sheet name="Таб 19 Иные 2016" sheetId="20" r:id="rId20"/>
  </sheets>
  <definedNames>
    <definedName name="_xlnm.Print_Titles" localSheetId="0">'таб 1 Дотации поселениям '!$14:$15</definedName>
    <definedName name="_xlnm.Print_Titles" localSheetId="10">'таб 11 телеф'!$6:$7</definedName>
    <definedName name="_xlnm.Print_Titles" localSheetId="13">'Таб 14 Субсидии 2015'!$6:$7</definedName>
    <definedName name="_xlnm.Print_Titles" localSheetId="14">'таб 14.1 Субсидии 2015 (Культ) '!$A:$A,'таб 14.1 Субсидии 2015 (Культ) '!$6:$7</definedName>
    <definedName name="_xlnm.Print_Titles" localSheetId="15">'таб 16 Субсидии 2015 (бани)'!$A:$A,'таб 16 Субсидии 2015 (бани)'!$6:$7</definedName>
    <definedName name="_xlnm.Print_Area" localSheetId="0">'таб 1 Дотации поселениям '!$A$1:$C$37</definedName>
    <definedName name="_xlnm.Print_Area" localSheetId="13">'Таб 14 Субсидии 2015'!$A$1:$AN$30</definedName>
    <definedName name="_xlnm.Print_Area" localSheetId="14">'таб 14.1 Субсидии 2015 (Культ) '!$A$1:$H$26</definedName>
    <definedName name="_xlnm.Print_Area" localSheetId="17">'таб 15 Субсидии 2016'!$A$1:$O$23</definedName>
    <definedName name="_xlnm.Print_Area" localSheetId="15">'таб 16 Субсидии 2015 (бани)'!$A$1:$C$26</definedName>
    <definedName name="_xlnm.Print_Area" localSheetId="18">'таб 17 Субсидии 2016 (бани)'!$A$1:$C$26</definedName>
  </definedNames>
  <calcPr fullCalcOnLoad="1"/>
</workbook>
</file>

<file path=xl/sharedStrings.xml><?xml version="1.0" encoding="utf-8"?>
<sst xmlns="http://schemas.openxmlformats.org/spreadsheetml/2006/main" count="534" uniqueCount="153">
  <si>
    <t>Всего</t>
  </si>
  <si>
    <t>(тыс.рублей)</t>
  </si>
  <si>
    <t>Муниципальные образования</t>
  </si>
  <si>
    <t>Таблица 1</t>
  </si>
  <si>
    <t>Наименование субсидии</t>
  </si>
  <si>
    <t>Глава</t>
  </si>
  <si>
    <t>Раздел, подраздел</t>
  </si>
  <si>
    <t>0502</t>
  </si>
  <si>
    <t>Субсидии на организацию и обеспечение одноразового питания учащихся в муниципальных общеобразовательных учреждениях</t>
  </si>
  <si>
    <t>010</t>
  </si>
  <si>
    <t>0702</t>
  </si>
  <si>
    <t>0707</t>
  </si>
  <si>
    <t>011</t>
  </si>
  <si>
    <t>0801</t>
  </si>
  <si>
    <t>020</t>
  </si>
  <si>
    <t>0405</t>
  </si>
  <si>
    <t>0501</t>
  </si>
  <si>
    <t>Межбюджетные трансферты</t>
  </si>
  <si>
    <t>024</t>
  </si>
  <si>
    <t xml:space="preserve">Муниципальные образования </t>
  </si>
  <si>
    <t>0505</t>
  </si>
  <si>
    <t>Итого</t>
  </si>
  <si>
    <t>0410</t>
  </si>
  <si>
    <t>Субсидии на создание условий для обеспечения поселений услугами связи</t>
  </si>
  <si>
    <t>003</t>
  </si>
  <si>
    <t xml:space="preserve"> Субсидии на социальную поддержку неработающих граждан пожилого возраста, проживающих в Ненецком автономном округе, в виде предоставления бесплатного посещения общественных бань (Глава 015 раздел/подраздел 1003)</t>
  </si>
  <si>
    <t>Таблица 3</t>
  </si>
  <si>
    <t>Таблица 2</t>
  </si>
  <si>
    <t xml:space="preserve">Муниципальное образование «Муниципальный район «Заполярный район» </t>
  </si>
  <si>
    <t xml:space="preserve">Муниципальное образование «Городской округ Город Нарьян-Мар» </t>
  </si>
  <si>
    <t>Иные межбюджетные трансферты на предоставление грантов городскому округу и муниципальному району за достижение наилучших значений показателей комплексного  социально-экономического развития городского округа и муниципального района</t>
  </si>
  <si>
    <t>Таблица 5</t>
  </si>
  <si>
    <t>Субсидии на организацию и обеспечение вывоза обучающихся в общеобразовательных учреждениях в начале и в конце учебного года и на зимние каникулы</t>
  </si>
  <si>
    <t>Таблица 6</t>
  </si>
  <si>
    <t>1102</t>
  </si>
  <si>
    <t>0412</t>
  </si>
  <si>
    <t>Таблица 4</t>
  </si>
  <si>
    <t>_______________</t>
  </si>
  <si>
    <t>Нераспределённый резерв</t>
  </si>
  <si>
    <t>МО «Городской округ «Город Нарьян-Мар»</t>
  </si>
  <si>
    <t>МО «Городское поселение «Рабочий посёлок Искателей»</t>
  </si>
  <si>
    <t>МО «Андегский сельсовет» Ненецкого автономного округа</t>
  </si>
  <si>
    <t>МО «Великовисочный сельсовет» Ненецкого автономного округа</t>
  </si>
  <si>
    <t>МО «Канинский сельсовет» Ненецкого автономного округа</t>
  </si>
  <si>
    <t>МО «Карский сельсовет» Ненецкого автономного округа</t>
  </si>
  <si>
    <t>МО «Колгуевский сельсовет» Ненецкого автономного округа</t>
  </si>
  <si>
    <t>МО «Коткинский сельсовет» Ненецкого автономного округа</t>
  </si>
  <si>
    <t>МО «Малоземельский сельсовет» Ненецкого автономного округа</t>
  </si>
  <si>
    <t>МО «Омский сельсовет» Ненецкого автономного округа</t>
  </si>
  <si>
    <t>МО «Пёшский сельсовет» Ненецкого автономного округа</t>
  </si>
  <si>
    <t>МО «Приморско-Куйский сельсовет» Ненецкого автономного округа</t>
  </si>
  <si>
    <t>МО «Пустозерский сельсовет» Ненецкого автономного округа</t>
  </si>
  <si>
    <t>МО «Тельвисочный сельсовет» Ненецкого автономного округа</t>
  </si>
  <si>
    <t>МО «Тиманский сельсовет» Ненецкого автономного округа</t>
  </si>
  <si>
    <t>МО «Хорей-Верский сельсовет» Ненецкого автономного округа</t>
  </si>
  <si>
    <t>МО «Хоседа-Хардский сельсовет» Ненецкого автономного округа</t>
  </si>
  <si>
    <t>МО «Шоинский сельсовет» Ненецкого автономного округа</t>
  </si>
  <si>
    <t>МО «Юшарский сельсовет» Ненецкого автономного округа</t>
  </si>
  <si>
    <t>МО «Посёлок Амдерма» Ненецкого автономного округа</t>
  </si>
  <si>
    <t>МО «Муниципальный район «Заполярный район»</t>
  </si>
  <si>
    <t>МО  «Карский сельсовет» Ненецкого автономного округа</t>
  </si>
  <si>
    <t>МО  «Приморско-Куйский сельсовет» Ненецкого автономного округа</t>
  </si>
  <si>
    <t>МО  «Пустозерский сельсовет» Ненецкого автономного округа</t>
  </si>
  <si>
    <t>МО  «Тельвисочный сельсовет» Ненецкого автономного округа</t>
  </si>
  <si>
    <t>МО  «Хорей-Верский сельсовет» Ненецкого автономного округа</t>
  </si>
  <si>
    <t xml:space="preserve">МО «Хоседа-Хардский сельсовет» Ненецкого автономного округа </t>
  </si>
  <si>
    <t>МО  «Юшарский сельсовет» Ненецкого автономного округа</t>
  </si>
  <si>
    <t>Муниципальное образование «Муниципальный район «Заполярный район»</t>
  </si>
  <si>
    <t>Муниципальное образование «Городское поселение «Рабочий посёлок Искателей»</t>
  </si>
  <si>
    <t xml:space="preserve">МО «Городской округ «Город Нарьян-Мар» </t>
  </si>
  <si>
    <t xml:space="preserve">«Об окружном бюджете на 2014 год и </t>
  </si>
  <si>
    <t>на плановый период 2015 и 2016 годов»</t>
  </si>
  <si>
    <t>Муниципальное образование «Городской округ «Город Нарьян-Мар»</t>
  </si>
  <si>
    <t xml:space="preserve">Субсидии, предусмотренные подпрограммой «Строительство (приобретение) жилых помещений в целях предоставления гражданам по договорам социального найма и договорам найма специализированного жилого помещения» государственной программы Ненецкого автономного округа «Обеспечение доступным и комфортным жильем и коммунальными услугами граждан Ненецкого автономного округа» </t>
  </si>
  <si>
    <t>Субсидии, предусмотренные подпрограммой «Формирование и регулирование рынка сельскохозяйственной продукции, сырья и продовольствия» государственной программы Ненецкого автономного округа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</si>
  <si>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>Субсидии, предусмотренные подпрограммой «Развитие торговли» государственной программы Ненецкого автономного округа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</si>
  <si>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>07 01</t>
  </si>
  <si>
    <t>07 02</t>
  </si>
  <si>
    <t>Субсидии, предусмотренные подпрограммой «Создание современных условий для получения общедоступного качественного образования в Ненецком автономном округе» государственной программы Ненецкого автономного округа «Развитие образования в Ненецком автономном округе»</t>
  </si>
  <si>
    <t xml:space="preserve">Субсидии, предусмотренные подпрограммой «Обеспечение населения Ненецкого автономного округа чистой водой» государственной программы Ненецкого автономного округа «Обеспечение доступным и комфортным жильём и коммунальными услугами граждан Ненецкого автономного округа» </t>
  </si>
  <si>
    <t xml:space="preserve">Субсидии, предусмотренные подпрограммой «Обеспечение земельных участков коммунальной и транспортной инфраструктурами в целях жилищного строительства» государственной программы Ненецкого автономного округа «Обеспечение доступным и комфортным жильём и коммунальными услугами граждан Ненецкого автономного округа» </t>
  </si>
  <si>
    <t>Субсидии, предусмотренные подпрограммой «Реализация государственной молодежной политики в Ненецком автономном округе (2014-2016 годы)» государственной программы Ненецкого автономного округа «Молодёжь Ненецкого автономного округа»</t>
  </si>
  <si>
    <t>Субсидии, предусмотренные подпрограммой «Сохранение и развитие культуры Ненецкого автономного округа» государственной программы Ненецкого автономного округа «Культура»</t>
  </si>
  <si>
    <t>009</t>
  </si>
  <si>
    <t>Таблица 7</t>
  </si>
  <si>
    <t>Субсидии бюджетам муниципального района, городского округа и городского поселения, выделяемые в 2015 году из окружного бюджета, в целях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</si>
  <si>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Таблица 8</t>
  </si>
  <si>
    <t>Таблица 9</t>
  </si>
  <si>
    <t>Субсидии бюджетам муниципального района, городского округа и городского поселения, выделяемые в 2016 году из окружного бюджета, в целях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</si>
  <si>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Таблица 10</t>
  </si>
  <si>
    <t>Таблица 11</t>
  </si>
  <si>
    <t>Таблица 12</t>
  </si>
  <si>
    <t xml:space="preserve">Субсидии, предусмотренные подпрограммой «Переселение граждан из жилищного фонда, признанного непригодным для проживания и / или с высоким уровнем износа» государственной программы Ненецкого автономного округа «Обеспечение доступным и комфортным жильем и коммунальными услугами граждан Ненецкого автономного округа» </t>
  </si>
  <si>
    <t xml:space="preserve">Субсидии местным бюджетам, выделяемые в 2015 году из окружного бюджета, в целях софинансирования расходных обязательств, возникающих при выполнении полномочий органов местного самоуправления по вопросам местного значения, предусмотренные государственной программой Ненецкого автономного округа «Социальная поддержка граждан в Ненецком автономном округе» </t>
  </si>
  <si>
    <t xml:space="preserve">Субсидии местным бюджетам, выделяемые в 2016 году из окружного бюджета, в целях софинансирования расходных обязательств, возникающих при выполнении полномочий органов местного самоуправления по вопросам местного значения, предусмотренные государственной программой Ненецкого автономного округа «Социальная поддержка граждан в Ненецком автономном округе» </t>
  </si>
  <si>
    <t xml:space="preserve">Иные межбюджетные трансферты, выделяемые в 2016 году бюджетам муниципальных образований Ненецкого автономного округа </t>
  </si>
  <si>
    <t xml:space="preserve">Иные межбюджетные трансферты, выделяемые в 2015 году бюджетам муниципальных образований Ненецкого автономного округа </t>
  </si>
  <si>
    <t>0409</t>
  </si>
  <si>
    <t>0804</t>
  </si>
  <si>
    <t>Дотации на выравнивание бюджетной обеспеченности поселений                                                       Ненецкого автономного округа на плановый период 2015 и 2016 годов</t>
  </si>
  <si>
    <t>2015 год</t>
  </si>
  <si>
    <t>2016 год</t>
  </si>
  <si>
    <t>Дотации на выравнивание бюджетной обеспеченности                                    муниципального района (городского округа)                                                                               Ненецкого автономного округа на плановый период 2015 и 2016 годов</t>
  </si>
  <si>
    <t>Распределение субвенций бюджетам муниципальных образований                  Ненецкого автономного округа на осуществление отдельных государственных полномочий в сфере деятельности по профилактике безнадзорности и правонарушений несовершеннолетних на плановый период 2015 и 2016 годов</t>
  </si>
  <si>
    <t>Распределение субвенций бюджетам муниципальных образований                  Ненецкого автономного округа на  осуществление отдельных государственных полномочий в сфере административных правонарушений на плановый период 2015 и 2016 годов</t>
  </si>
  <si>
    <t>Распределение субвенций бюджетам муниципальных образований                  Ненецкого автономного округа на осуществление отдельных государственных полномочий в сфере опеки и попечительства над несовершеннолетними гражданами на плановый период 2015 и 2016 годов</t>
  </si>
  <si>
    <t>Таблица 13</t>
  </si>
  <si>
    <t>Таблица 14</t>
  </si>
  <si>
    <t>Таблица 19</t>
  </si>
  <si>
    <t>Таблица 18</t>
  </si>
  <si>
    <t>Таблица 17</t>
  </si>
  <si>
    <t>Таблица 16</t>
  </si>
  <si>
    <t>Таблица 15</t>
  </si>
  <si>
    <t>Иные межбюджетные трансферты на предоставление грантов бюджетам сельских поселений для поддержки творческих проектов сельских учреждений культуры Ненецкого автономного округа в рамках реализации подпрограммы «Сохранение и развитие культуры Ненецкого автономного округа» государственной программы Ненецкого автономного округа «Культура»</t>
  </si>
  <si>
    <t>Распределение субвенций бюджетам муниципальных образований                  Ненецкого автономного округа на осуществление выплаты компенсации части родительской платы, внесённой за содержание ребёнка в муниципальных образовательных учреждениях, реализующих основную общеобразовательную программу дошкольного образования, расположенных на территории Ненецкого автономного округа  на плановый период 2015 и 2016 годов</t>
  </si>
  <si>
    <t>Распределение субвенций бюджетам муниципальных образований                  Ненецкого автономного округа на  социальную поддержку граждан пожилого возраста, которым присвоено звание «Ветеран труда» и (или) «Ветеран труда Ненецкого автономного округа», в виде бесплатной подписки на общественно-политическую газету Ненецкого автономного округа «Няръяна вындер»  на плановый период 2015 и 2016 годов</t>
  </si>
  <si>
    <t>Распределение субвенций бюджетам муниципальных образований                  Ненецкого автономного округа по осуществлению компенсационной социальной выплаты родителю или иному законному представителю, совместно проживающему и фактически воспитывающему ребёнка на дому на плановый период 2015 и 2016 годов</t>
  </si>
  <si>
    <t>Распределение субвенций бюджетам муниципальных образований                  Ненецкого автономного округа на  социальную поддержку, связанную с обеспечением детей, обучающихся в общеобразовательных учреждениях (начального общего, основного общего, среднего общего образования) горячим питанием во время каникул, в праздничные и выходные дни  на плановый период 2015 и 2016 годов</t>
  </si>
  <si>
    <t>Распределение субвенций бюджетам муниципальных образований                  Ненецкого автономного округа на  социальную поддержку специалистов, работающих и проживающих в сельских населённых пунктах Ненецкого автономного округа на плановый период 2015 и 2016 годов</t>
  </si>
  <si>
    <t>Распределение субвенций бюджетам муниципальных образований                  Ненецкого автономного округа по предоставлению дополнительной меры социальной поддержки в виде бесплатного обеспечения дровами лиц, ведущих кочевой и полукочевой образ жизни на плановый период 2015 и 2016 годов</t>
  </si>
  <si>
    <t>к закону Ненецкого автономного округа</t>
  </si>
  <si>
    <t>Приложение 12.1</t>
  </si>
  <si>
    <t>от «___» декабря 2013 года № 103-оз</t>
  </si>
  <si>
    <t>Сумма</t>
  </si>
  <si>
    <t>Распределение субвенций бюджетам муниципальных образований Ненецкого автономного округа на  осуществление отдельных государственных полномочий в области государственного регулирования торговой деятельности на плановый период 2015 и 2016 годов</t>
  </si>
  <si>
    <t xml:space="preserve">Субсидии, предусмотренные подпрограммой «Переселение граждан из жилищного фонда, признанного непригодным для проживания и/или с высоким уровнем износа» государственной программы Ненецкого автономного округа «Обеспечение доступным и комфортным жильем и коммунальными услугами граждан Ненецкого автономного округа» </t>
  </si>
  <si>
    <t xml:space="preserve">Субсидии, предусмотренные подпрограммой «Развитие физической культуры и спорта в Ненецком автономном округе» государственной программы Ненецкого автономного округа  «Развитие физической культуры, спорта и туризма в Ненецком автономном округе» </t>
  </si>
  <si>
    <t>Изменения (+ -) декабрь 2013</t>
  </si>
  <si>
    <r>
      <t xml:space="preserve">Распределение субвенций бюджетам муниципальных образований Ненецкого автономного округа на  социальную поддержку лицам, постоянно проживающим в сельских населённых пунктах Ненецкого автономного округа и являющимся пользователями услуг местной телефонной связи (квартирным телефоном), </t>
    </r>
    <r>
      <rPr>
        <b/>
        <sz val="9"/>
        <rFont val="Times New Roman"/>
        <family val="1"/>
      </rPr>
      <t>(за исключением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ветеранов труда, лиц, проработавших в тылу в период Великой Отечественной войны, семей, имеющих детей (в том числе многодетных семей, одиноких родителей), жертв политических репрессий, малоимущих граждан,)</t>
    </r>
    <r>
      <rPr>
        <b/>
        <sz val="14"/>
        <rFont val="Times New Roman"/>
        <family val="1"/>
      </rPr>
      <t xml:space="preserve"> в виде ежемесячной компенсации абонентской платы за пользование квартирным телефоном (платы за предоставление местного телефонного соединения при абонентской системе оплаты за услуги связи) на плановый период 2015 и 2016 годов</t>
    </r>
  </si>
  <si>
    <t>Изменения (+,-) март 2014</t>
  </si>
  <si>
    <t>Субсидии, предусмотренные подпрограммой «Устойчивое развитие сельских территорий» государственной программы Ненецкого автономного округа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</si>
  <si>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>007</t>
  </si>
  <si>
    <t>0309</t>
  </si>
  <si>
    <t>ГО</t>
  </si>
  <si>
    <t>ЗР</t>
  </si>
  <si>
    <t>поселения</t>
  </si>
  <si>
    <t>нераспр резерв</t>
  </si>
  <si>
    <t>ИТОГО</t>
  </si>
  <si>
    <t>Субсидии, предусмотренные подпрограммой «Государственная поддержка муниципальных образований на обеспечение первичных мер пожарной безопасности и на организацию деятельности аварийно-спасательных формирований на территории поселений» государственной программы Ненецкого автономного округа «Обеспечение гражданской защиты в Ненецком автономном округе»</t>
  </si>
  <si>
    <t xml:space="preserve">Изменения (+ -) апрель 2014 </t>
  </si>
  <si>
    <t xml:space="preserve">Субсидии, предусмотренные государственной программой Ненецкого автономного округа «Государственная поддержка муниципальных образований по развитию инженерной инфраструктуры в сфере обращения с отходами производства и потребления» </t>
  </si>
  <si>
    <t>Таблица 14.1</t>
  </si>
  <si>
    <t>Субсидии местным бюджетам, выделяемые в 2015 году из окружного бюджета, в целях софинансирования расходных обязательств, возникающих при выполнении полномочий органов местного самоуправления по вопросам местного значения, предусмотренные подпрограммой «Сохранение и развитие культуры Ненецкого автономного округа» государственной программы Ненецкого автономного округа «Культура»</t>
  </si>
  <si>
    <t>(тыс. рублей)</t>
  </si>
  <si>
    <t xml:space="preserve">Изменения (+ -) июль 2014 </t>
  </si>
  <si>
    <t>Всего межбюджетных</t>
  </si>
  <si>
    <t>Дотация</t>
  </si>
  <si>
    <t>Субвенции</t>
  </si>
  <si>
    <t>Субсидия</t>
  </si>
  <si>
    <t>Иные</t>
  </si>
  <si>
    <t xml:space="preserve">Изменения (+ -) сентябрь 2014 </t>
  </si>
  <si>
    <t>Субсидии, предусмотренные подпрограммой «Развитие сети автомобильных дорог  местного значения, улично-дорожной сети и дорожных сооружений» государственной программы Ненецкого автономного округа «Развитие транспортной системы Ненецкого автономного округа»</t>
  </si>
  <si>
    <t>Субсидии, предусмотренные государственной программой Ненецкого автономного округа «Энергоэффективность и развитие энергетики в Ненецком автономном округе»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</si>
</sst>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_-* #,##0_р_._-;\-* #,##0_р_._-;_-* &quot;-&quot;??_р_._-;_-@_-"/>
    <numFmt numFmtId="168" formatCode="_(* #,##0.0_);_(* \(#,##0.0\);_(* &quot;-&quot;??_);_(@_)"/>
    <numFmt numFmtId="169" formatCode="_-* #,##0.0_р_._-;\-* #,##0.0_р_._-;_-* &quot;-&quot;??_р_._-;_-@_-"/>
    <numFmt numFmtId="170" formatCode="_-* #,##0.0_р_._-;\-* #,##0.0_р_._-;_-* &quot;-&quot;?_р_._-;_-@_-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1"/>
      <name val="Arial Cyr"/>
      <family val="2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4"/>
      <name val="Arial Cyr"/>
      <family val="0"/>
    </font>
    <font>
      <b/>
      <sz val="9"/>
      <name val="Times New Roman"/>
      <family val="1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horizontal="right"/>
    </xf>
    <xf numFmtId="49" fontId="8" fillId="0" borderId="10" xfId="53" applyNumberFormat="1" applyFont="1" applyFill="1" applyBorder="1" applyAlignment="1" applyProtection="1" quotePrefix="1">
      <alignment horizontal="center" vertical="center" wrapText="1"/>
      <protection locked="0"/>
    </xf>
    <xf numFmtId="164" fontId="8" fillId="0" borderId="10" xfId="0" applyNumberFormat="1" applyFont="1" applyFill="1" applyBorder="1" applyAlignment="1" quotePrefix="1">
      <alignment horizontal="center" vertical="center" wrapText="1"/>
    </xf>
    <xf numFmtId="49" fontId="8" fillId="0" borderId="10" xfId="53" applyNumberFormat="1" applyFont="1" applyFill="1" applyBorder="1" applyAlignment="1" applyProtection="1" quotePrefix="1">
      <alignment horizontal="center" vertical="center"/>
      <protection locked="0"/>
    </xf>
    <xf numFmtId="164" fontId="8" fillId="0" borderId="10" xfId="53" applyNumberFormat="1" applyFont="1" applyFill="1" applyBorder="1" applyAlignment="1">
      <alignment vertical="center" wrapText="1"/>
      <protection/>
    </xf>
    <xf numFmtId="0" fontId="5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166" fontId="3" fillId="0" borderId="0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164" fontId="8" fillId="0" borderId="10" xfId="53" applyNumberFormat="1" applyFont="1" applyFill="1" applyBorder="1" applyAlignment="1" applyProtection="1">
      <alignment horizontal="center" vertical="center"/>
      <protection locked="0"/>
    </xf>
    <xf numFmtId="49" fontId="8" fillId="0" borderId="10" xfId="53" applyNumberFormat="1" applyFont="1" applyFill="1" applyBorder="1" applyAlignment="1" applyProtection="1">
      <alignment horizontal="center" vertical="center"/>
      <protection locked="0"/>
    </xf>
    <xf numFmtId="164" fontId="8" fillId="0" borderId="10" xfId="53" applyNumberFormat="1" applyFont="1" applyFill="1" applyBorder="1" applyAlignment="1" applyProtection="1">
      <alignment vertical="center" wrapText="1"/>
      <protection/>
    </xf>
    <xf numFmtId="164" fontId="8" fillId="0" borderId="10" xfId="53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ill="1" applyAlignment="1">
      <alignment vertical="center"/>
    </xf>
    <xf numFmtId="168" fontId="0" fillId="0" borderId="0" xfId="0" applyNumberFormat="1" applyFill="1" applyAlignment="1">
      <alignment vertical="center"/>
    </xf>
    <xf numFmtId="9" fontId="0" fillId="0" borderId="0" xfId="58" applyFont="1" applyFill="1" applyAlignment="1">
      <alignment vertical="center"/>
    </xf>
    <xf numFmtId="43" fontId="0" fillId="0" borderId="0" xfId="61" applyNumberFormat="1" applyFont="1" applyFill="1" applyAlignment="1">
      <alignment vertical="center"/>
    </xf>
    <xf numFmtId="168" fontId="13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68" fontId="0" fillId="0" borderId="0" xfId="61" applyNumberFormat="1" applyFont="1" applyFill="1" applyAlignment="1">
      <alignment vertical="center"/>
    </xf>
    <xf numFmtId="17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168" fontId="13" fillId="0" borderId="0" xfId="61" applyNumberFormat="1" applyFont="1" applyFill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wrapText="1"/>
    </xf>
    <xf numFmtId="166" fontId="8" fillId="0" borderId="10" xfId="0" applyNumberFormat="1" applyFont="1" applyFill="1" applyBorder="1" applyAlignment="1">
      <alignment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right" vertical="center" wrapText="1"/>
    </xf>
    <xf numFmtId="166" fontId="8" fillId="0" borderId="10" xfId="0" applyNumberFormat="1" applyFont="1" applyFill="1" applyBorder="1" applyAlignment="1">
      <alignment horizontal="right" wrapText="1"/>
    </xf>
    <xf numFmtId="164" fontId="8" fillId="0" borderId="10" xfId="61" applyNumberFormat="1" applyFont="1" applyFill="1" applyBorder="1" applyAlignment="1">
      <alignment vertical="center" wrapText="1"/>
    </xf>
    <xf numFmtId="164" fontId="11" fillId="0" borderId="10" xfId="61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8" fillId="0" borderId="10" xfId="53" applyNumberFormat="1" applyFont="1" applyFill="1" applyBorder="1" applyAlignment="1">
      <alignment horizontal="left" vertical="center" wrapText="1"/>
      <protection/>
    </xf>
    <xf numFmtId="170" fontId="11" fillId="0" borderId="10" xfId="0" applyNumberFormat="1" applyFont="1" applyFill="1" applyBorder="1" applyAlignment="1">
      <alignment vertical="center" wrapText="1"/>
    </xf>
    <xf numFmtId="49" fontId="8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53" applyNumberFormat="1" applyFont="1" applyFill="1" applyBorder="1" applyAlignment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0" fontId="33" fillId="0" borderId="0" xfId="0" applyFont="1" applyAlignment="1">
      <alignment wrapText="1"/>
    </xf>
    <xf numFmtId="0" fontId="33" fillId="0" borderId="0" xfId="0" applyFont="1" applyFill="1" applyAlignment="1">
      <alignment wrapText="1"/>
    </xf>
    <xf numFmtId="0" fontId="8" fillId="22" borderId="10" xfId="0" applyFont="1" applyFill="1" applyBorder="1" applyAlignment="1">
      <alignment horizontal="center" vertical="center" wrapText="1"/>
    </xf>
    <xf numFmtId="164" fontId="8" fillId="22" borderId="10" xfId="0" applyNumberFormat="1" applyFont="1" applyFill="1" applyBorder="1" applyAlignment="1">
      <alignment wrapText="1"/>
    </xf>
    <xf numFmtId="164" fontId="11" fillId="22" borderId="10" xfId="0" applyNumberFormat="1" applyFont="1" applyFill="1" applyBorder="1" applyAlignment="1">
      <alignment wrapText="1"/>
    </xf>
    <xf numFmtId="164" fontId="8" fillId="22" borderId="10" xfId="0" applyNumberFormat="1" applyFont="1" applyFill="1" applyBorder="1" applyAlignment="1">
      <alignment horizontal="right" vertical="center" wrapText="1"/>
    </xf>
    <xf numFmtId="0" fontId="8" fillId="0" borderId="14" xfId="0" applyFont="1" applyBorder="1" applyAlignment="1" quotePrefix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164" fontId="8" fillId="3" borderId="10" xfId="0" applyNumberFormat="1" applyFont="1" applyFill="1" applyBorder="1" applyAlignment="1">
      <alignment horizontal="right" vertical="center" wrapText="1"/>
    </xf>
    <xf numFmtId="164" fontId="0" fillId="0" borderId="0" xfId="0" applyNumberFormat="1" applyFill="1" applyAlignment="1">
      <alignment vertical="center"/>
    </xf>
    <xf numFmtId="164" fontId="8" fillId="0" borderId="11" xfId="53" applyNumberFormat="1" applyFont="1" applyFill="1" applyBorder="1" applyAlignment="1">
      <alignment vertical="center" wrapText="1"/>
      <protection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164" fontId="8" fillId="0" borderId="11" xfId="53" applyNumberFormat="1" applyFont="1" applyFill="1" applyBorder="1" applyAlignment="1" applyProtection="1" quotePrefix="1">
      <alignment horizontal="center" vertical="center"/>
      <protection locked="0"/>
    </xf>
    <xf numFmtId="49" fontId="8" fillId="0" borderId="11" xfId="53" applyNumberFormat="1" applyFont="1" applyFill="1" applyBorder="1" applyAlignment="1" applyProtection="1" quotePrefix="1">
      <alignment horizontal="center" vertical="center" wrapText="1"/>
      <protection locked="0"/>
    </xf>
    <xf numFmtId="0" fontId="5" fillId="0" borderId="0" xfId="0" applyFont="1" applyFill="1" applyBorder="1" applyAlignment="1">
      <alignment horizontal="right" wrapText="1"/>
    </xf>
    <xf numFmtId="0" fontId="8" fillId="22" borderId="10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vertical="center" wrapText="1"/>
    </xf>
    <xf numFmtId="0" fontId="37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164" fontId="0" fillId="0" borderId="10" xfId="0" applyNumberFormat="1" applyFill="1" applyBorder="1" applyAlignment="1">
      <alignment vertical="center" wrapText="1"/>
    </xf>
    <xf numFmtId="164" fontId="0" fillId="0" borderId="10" xfId="0" applyNumberFormat="1" applyFill="1" applyBorder="1" applyAlignment="1">
      <alignment vertical="center"/>
    </xf>
    <xf numFmtId="164" fontId="13" fillId="0" borderId="10" xfId="0" applyNumberFormat="1" applyFont="1" applyFill="1" applyBorder="1" applyAlignment="1">
      <alignment vertical="center" wrapText="1"/>
    </xf>
    <xf numFmtId="164" fontId="8" fillId="24" borderId="10" xfId="0" applyNumberFormat="1" applyFont="1" applyFill="1" applyBorder="1" applyAlignment="1">
      <alignment horizontal="right" vertical="center" wrapText="1"/>
    </xf>
    <xf numFmtId="164" fontId="11" fillId="24" borderId="10" xfId="0" applyNumberFormat="1" applyFont="1" applyFill="1" applyBorder="1" applyAlignment="1">
      <alignment wrapText="1"/>
    </xf>
    <xf numFmtId="0" fontId="8" fillId="0" borderId="14" xfId="0" applyFont="1" applyFill="1" applyBorder="1" applyAlignment="1" quotePrefix="1">
      <alignment horizontal="center" vertical="center" wrapText="1"/>
    </xf>
    <xf numFmtId="0" fontId="8" fillId="7" borderId="10" xfId="53" applyNumberFormat="1" applyFont="1" applyFill="1" applyBorder="1" applyAlignment="1">
      <alignment horizontal="left" vertical="center" wrapText="1"/>
      <protection/>
    </xf>
    <xf numFmtId="0" fontId="8" fillId="22" borderId="10" xfId="0" applyFont="1" applyFill="1" applyBorder="1" applyAlignment="1">
      <alignment wrapText="1"/>
    </xf>
    <xf numFmtId="164" fontId="8" fillId="24" borderId="10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8" fillId="22" borderId="10" xfId="0" applyFont="1" applyFill="1" applyBorder="1" applyAlignment="1">
      <alignment horizontal="center" vertical="center" wrapText="1"/>
    </xf>
    <xf numFmtId="0" fontId="14" fillId="22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13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3" fillId="0" borderId="13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 wrapText="1"/>
    </xf>
    <xf numFmtId="164" fontId="8" fillId="0" borderId="11" xfId="53" applyNumberFormat="1" applyFont="1" applyFill="1" applyBorder="1" applyAlignment="1">
      <alignment vertical="center" wrapText="1"/>
      <protection/>
    </xf>
    <xf numFmtId="164" fontId="8" fillId="0" borderId="14" xfId="53" applyNumberFormat="1" applyFont="1" applyFill="1" applyBorder="1" applyAlignment="1">
      <alignment vertical="center" wrapText="1"/>
      <protection/>
    </xf>
    <xf numFmtId="0" fontId="3" fillId="0" borderId="15" xfId="0" applyFont="1" applyFill="1" applyBorder="1" applyAlignment="1">
      <alignment vertical="center" wrapText="1"/>
    </xf>
    <xf numFmtId="164" fontId="8" fillId="0" borderId="11" xfId="0" applyNumberFormat="1" applyFont="1" applyFill="1" applyBorder="1" applyAlignment="1" quotePrefix="1">
      <alignment horizontal="center" vertical="center" wrapText="1"/>
    </xf>
    <xf numFmtId="164" fontId="8" fillId="0" borderId="14" xfId="0" applyNumberFormat="1" applyFont="1" applyFill="1" applyBorder="1" applyAlignment="1" quotePrefix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8" fillId="0" borderId="10" xfId="53" applyNumberFormat="1" applyFont="1" applyFill="1" applyBorder="1" applyAlignment="1">
      <alignment horizontal="left" vertical="center" wrapText="1"/>
      <protection/>
    </xf>
    <xf numFmtId="0" fontId="8" fillId="0" borderId="10" xfId="0" applyNumberFormat="1" applyFont="1" applyFill="1" applyBorder="1" applyAlignment="1">
      <alignment horizontal="left" vertical="center" wrapText="1"/>
    </xf>
    <xf numFmtId="164" fontId="8" fillId="0" borderId="15" xfId="0" applyNumberFormat="1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wrapText="1"/>
    </xf>
    <xf numFmtId="4" fontId="8" fillId="22" borderId="10" xfId="0" applyNumberFormat="1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 3- 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3"/>
  <sheetViews>
    <sheetView zoomScalePageLayoutView="0" workbookViewId="0" topLeftCell="A34">
      <selection activeCell="H61" sqref="H61"/>
    </sheetView>
  </sheetViews>
  <sheetFormatPr defaultColWidth="9.125" defaultRowHeight="12.75"/>
  <cols>
    <col min="1" max="1" width="58.875" style="35" customWidth="1"/>
    <col min="2" max="3" width="15.75390625" style="35" customWidth="1"/>
    <col min="4" max="4" width="11.75390625" style="35" customWidth="1"/>
    <col min="5" max="5" width="9.125" style="35" customWidth="1"/>
    <col min="6" max="6" width="13.00390625" style="35" customWidth="1"/>
    <col min="7" max="16384" width="9.125" style="35" customWidth="1"/>
  </cols>
  <sheetData>
    <row r="1" spans="2:3" ht="15.75">
      <c r="B1" s="4"/>
      <c r="C1" s="4" t="s">
        <v>121</v>
      </c>
    </row>
    <row r="2" spans="2:3" ht="15.75">
      <c r="B2" s="4"/>
      <c r="C2" s="4" t="s">
        <v>120</v>
      </c>
    </row>
    <row r="3" spans="2:3" ht="15.75">
      <c r="B3" s="4"/>
      <c r="C3" s="4" t="s">
        <v>122</v>
      </c>
    </row>
    <row r="4" spans="2:3" ht="15.75">
      <c r="B4" s="4"/>
      <c r="C4" s="4" t="s">
        <v>70</v>
      </c>
    </row>
    <row r="5" spans="2:3" ht="15.75">
      <c r="B5" s="59"/>
      <c r="C5" s="59" t="s">
        <v>71</v>
      </c>
    </row>
    <row r="7" spans="1:3" ht="18.75" customHeight="1">
      <c r="A7" s="126"/>
      <c r="B7" s="127"/>
      <c r="C7" s="128"/>
    </row>
    <row r="8" spans="1:3" ht="21.75" customHeight="1">
      <c r="A8" s="126" t="s">
        <v>17</v>
      </c>
      <c r="B8" s="127"/>
      <c r="C8" s="128"/>
    </row>
    <row r="9" spans="2:3" ht="14.25" customHeight="1">
      <c r="B9" s="59"/>
      <c r="C9" s="59" t="s">
        <v>3</v>
      </c>
    </row>
    <row r="10" spans="2:3" ht="14.25" customHeight="1">
      <c r="B10" s="59"/>
      <c r="C10" s="59"/>
    </row>
    <row r="11" spans="1:3" ht="37.5" customHeight="1">
      <c r="A11" s="134" t="s">
        <v>99</v>
      </c>
      <c r="B11" s="134"/>
      <c r="C11" s="135"/>
    </row>
    <row r="12" spans="1:3" ht="15.75" customHeight="1">
      <c r="A12" s="65"/>
      <c r="B12" s="65"/>
      <c r="C12" s="77"/>
    </row>
    <row r="13" spans="1:3" ht="16.5" customHeight="1">
      <c r="A13" s="65"/>
      <c r="B13" s="66"/>
      <c r="C13" s="78" t="s">
        <v>143</v>
      </c>
    </row>
    <row r="14" spans="1:3" ht="20.25" customHeight="1">
      <c r="A14" s="130" t="s">
        <v>2</v>
      </c>
      <c r="B14" s="132" t="s">
        <v>123</v>
      </c>
      <c r="C14" s="133"/>
    </row>
    <row r="15" spans="1:3" ht="23.25" customHeight="1">
      <c r="A15" s="131"/>
      <c r="B15" s="51" t="s">
        <v>100</v>
      </c>
      <c r="C15" s="51" t="s">
        <v>101</v>
      </c>
    </row>
    <row r="16" spans="1:6" ht="21" customHeight="1">
      <c r="A16" s="60" t="s">
        <v>39</v>
      </c>
      <c r="B16" s="54">
        <v>284487.1</v>
      </c>
      <c r="C16" s="54">
        <v>267752.6</v>
      </c>
      <c r="D16" s="36"/>
      <c r="E16" s="37"/>
      <c r="F16" s="38"/>
    </row>
    <row r="17" spans="1:6" ht="19.5" customHeight="1">
      <c r="A17" s="61" t="s">
        <v>40</v>
      </c>
      <c r="B17" s="54">
        <v>87325.3</v>
      </c>
      <c r="C17" s="54">
        <v>82188.6</v>
      </c>
      <c r="F17" s="38"/>
    </row>
    <row r="18" spans="1:6" ht="25.5" customHeight="1">
      <c r="A18" s="60" t="s">
        <v>41</v>
      </c>
      <c r="B18" s="54">
        <v>2098.4</v>
      </c>
      <c r="C18" s="54">
        <v>1975</v>
      </c>
      <c r="F18" s="38"/>
    </row>
    <row r="19" spans="1:6" ht="31.5" customHeight="1">
      <c r="A19" s="60" t="s">
        <v>42</v>
      </c>
      <c r="B19" s="54">
        <v>12019.2</v>
      </c>
      <c r="C19" s="54">
        <v>11312.2</v>
      </c>
      <c r="F19" s="38"/>
    </row>
    <row r="20" spans="1:6" ht="25.5" customHeight="1">
      <c r="A20" s="60" t="s">
        <v>43</v>
      </c>
      <c r="B20" s="54">
        <v>17283.8</v>
      </c>
      <c r="C20" s="54">
        <v>16267.1</v>
      </c>
      <c r="F20" s="38"/>
    </row>
    <row r="21" spans="1:6" ht="25.5" customHeight="1">
      <c r="A21" s="60" t="s">
        <v>44</v>
      </c>
      <c r="B21" s="54">
        <v>6841.5</v>
      </c>
      <c r="C21" s="54">
        <v>6439</v>
      </c>
      <c r="F21" s="38"/>
    </row>
    <row r="22" spans="1:6" ht="25.5" customHeight="1">
      <c r="A22" s="60" t="s">
        <v>45</v>
      </c>
      <c r="B22" s="54">
        <v>5065.9</v>
      </c>
      <c r="C22" s="54">
        <v>4767.9</v>
      </c>
      <c r="F22" s="38"/>
    </row>
    <row r="23" spans="1:6" ht="25.5" customHeight="1">
      <c r="A23" s="60" t="s">
        <v>46</v>
      </c>
      <c r="B23" s="54">
        <v>4172</v>
      </c>
      <c r="C23" s="54">
        <v>3926.6</v>
      </c>
      <c r="F23" s="38"/>
    </row>
    <row r="24" spans="1:6" ht="30" customHeight="1">
      <c r="A24" s="60" t="s">
        <v>47</v>
      </c>
      <c r="B24" s="54">
        <v>10516.8</v>
      </c>
      <c r="C24" s="54">
        <v>9898.2</v>
      </c>
      <c r="F24" s="38"/>
    </row>
    <row r="25" spans="1:6" ht="25.5" customHeight="1">
      <c r="A25" s="60" t="s">
        <v>48</v>
      </c>
      <c r="B25" s="54">
        <v>10641</v>
      </c>
      <c r="C25" s="54">
        <v>10015</v>
      </c>
      <c r="F25" s="38"/>
    </row>
    <row r="26" spans="1:6" ht="25.5" customHeight="1">
      <c r="A26" s="60" t="s">
        <v>49</v>
      </c>
      <c r="B26" s="54">
        <v>12081.3</v>
      </c>
      <c r="C26" s="54">
        <v>11370.6</v>
      </c>
      <c r="F26" s="38"/>
    </row>
    <row r="27" spans="1:6" ht="30.75" customHeight="1">
      <c r="A27" s="60" t="s">
        <v>50</v>
      </c>
      <c r="B27" s="54">
        <v>19506.3</v>
      </c>
      <c r="C27" s="54">
        <v>18358.9</v>
      </c>
      <c r="F27" s="38"/>
    </row>
    <row r="28" spans="1:6" ht="25.5" customHeight="1">
      <c r="A28" s="61" t="s">
        <v>51</v>
      </c>
      <c r="B28" s="54">
        <v>8120.4</v>
      </c>
      <c r="C28" s="54">
        <v>7642.7</v>
      </c>
      <c r="F28" s="38"/>
    </row>
    <row r="29" spans="1:6" ht="25.5" customHeight="1">
      <c r="A29" s="60" t="s">
        <v>52</v>
      </c>
      <c r="B29" s="54">
        <v>7723.1</v>
      </c>
      <c r="C29" s="54">
        <v>7268.8</v>
      </c>
      <c r="F29" s="38"/>
    </row>
    <row r="30" spans="1:6" ht="25.5" customHeight="1">
      <c r="A30" s="60" t="s">
        <v>53</v>
      </c>
      <c r="B30" s="54">
        <v>9784.2</v>
      </c>
      <c r="C30" s="54">
        <v>9208.6</v>
      </c>
      <c r="F30" s="38"/>
    </row>
    <row r="31" spans="1:6" ht="25.5" customHeight="1">
      <c r="A31" s="60" t="s">
        <v>54</v>
      </c>
      <c r="B31" s="54">
        <v>8592.2</v>
      </c>
      <c r="C31" s="54">
        <v>8086.8</v>
      </c>
      <c r="F31" s="38"/>
    </row>
    <row r="32" spans="1:6" ht="30.75" customHeight="1">
      <c r="A32" s="60" t="s">
        <v>55</v>
      </c>
      <c r="B32" s="54">
        <v>5873</v>
      </c>
      <c r="C32" s="54">
        <v>5527.5</v>
      </c>
      <c r="F32" s="38"/>
    </row>
    <row r="33" spans="1:6" ht="25.5" customHeight="1">
      <c r="A33" s="61" t="s">
        <v>56</v>
      </c>
      <c r="B33" s="54">
        <v>4780.3</v>
      </c>
      <c r="C33" s="54">
        <v>4499.1</v>
      </c>
      <c r="F33" s="38"/>
    </row>
    <row r="34" spans="1:6" ht="25.5" customHeight="1">
      <c r="A34" s="61" t="s">
        <v>57</v>
      </c>
      <c r="B34" s="54">
        <v>7524.4</v>
      </c>
      <c r="C34" s="54">
        <v>7081.8</v>
      </c>
      <c r="F34" s="38"/>
    </row>
    <row r="35" spans="1:6" ht="25.5" customHeight="1">
      <c r="A35" s="61" t="s">
        <v>58</v>
      </c>
      <c r="B35" s="54">
        <v>6853.9</v>
      </c>
      <c r="C35" s="54">
        <v>6450.7</v>
      </c>
      <c r="F35" s="38"/>
    </row>
    <row r="36" spans="1:6" ht="25.5" customHeight="1">
      <c r="A36" s="61" t="s">
        <v>38</v>
      </c>
      <c r="B36" s="54">
        <v>93757</v>
      </c>
      <c r="C36" s="54">
        <v>125009.4</v>
      </c>
      <c r="F36" s="38"/>
    </row>
    <row r="37" spans="1:6" s="40" customFormat="1" ht="18" customHeight="1">
      <c r="A37" s="71" t="s">
        <v>0</v>
      </c>
      <c r="B37" s="55">
        <f>SUM(B16:B36)</f>
        <v>625047.1</v>
      </c>
      <c r="C37" s="55">
        <f>SUM(C16:C36)</f>
        <v>625047.0999999999</v>
      </c>
      <c r="F37" s="38"/>
    </row>
    <row r="38" ht="11.25" customHeight="1">
      <c r="B38" s="41"/>
    </row>
    <row r="39" ht="14.25" customHeight="1">
      <c r="B39" s="39"/>
    </row>
    <row r="40" spans="1:5" ht="26.25" customHeight="1">
      <c r="A40" s="129"/>
      <c r="B40" s="127"/>
      <c r="C40" s="42"/>
      <c r="D40" s="42"/>
      <c r="E40" s="37"/>
    </row>
    <row r="41" spans="1:3" ht="12.75">
      <c r="A41" s="43"/>
      <c r="B41" s="100">
        <v>2015</v>
      </c>
      <c r="C41" s="101">
        <v>2016</v>
      </c>
    </row>
    <row r="42" spans="1:3" ht="12.75">
      <c r="A42" s="43"/>
      <c r="B42" s="88">
        <f>B37+'таб 2 Дотации МР (ГО) '!B11+'таб 3 Субвенции бенадз'!B10+'таб 4 опека'!B9+'таб 5 комп. род.пл.'!B10+'таб 6. адм.правон.'!B28+'таб. 7 подписка'!B10+'таб. 8 ребенок на дому'!B10+'таб 9 гор питание'!B17+'таб 10 соц. под. спец.'!B29+'таб 11 телеф'!D24+'таб 12 торгов. деят.'!B10+'таб 13 дрова'!B9+'Таб 14 Субсидии 2015'!AE30+'таб 14.1 Субсидии 2015 (Культ) '!F10+'таб 16 Субсидии 2015 (бани)'!C26+'Таб 18 Иные 2015'!G10</f>
        <v>4386513.6</v>
      </c>
      <c r="C42" s="88">
        <f>C37+'таб 2 Дотации МР (ГО) '!C11+'таб 3 Субвенции бенадз'!C10+'таб 4 опека'!C9+'таб 5 комп. род.пл.'!C10+'таб 6. адм.правон.'!C28+'таб. 7 подписка'!C10+'таб. 8 ребенок на дому'!C10+'таб 9 гор питание'!C17+'таб 10 соц. под. спец.'!C29+'таб 11 телеф'!G24+'таб 12 торгов. деят.'!C10+'таб 13 дрова'!C9+'таб 15 Субсидии 2016'!O23+'таб 17 Субсидии 2016 (бани)'!C26+'Таб 19 Иные 2016'!G10</f>
        <v>4038564.5000000005</v>
      </c>
    </row>
    <row r="43" spans="1:3" ht="12.75">
      <c r="A43" s="43"/>
      <c r="C43" s="88"/>
    </row>
    <row r="44" spans="1:2" ht="12.75">
      <c r="A44" s="43"/>
      <c r="B44" s="43"/>
    </row>
    <row r="45" spans="1:2" ht="12.75">
      <c r="A45" s="43"/>
      <c r="B45" s="43"/>
    </row>
    <row r="46" ht="12.75">
      <c r="A46" s="43"/>
    </row>
    <row r="47" spans="1:3" ht="12.75">
      <c r="A47" s="43" t="s">
        <v>133</v>
      </c>
      <c r="B47" s="88">
        <f>B16+'таб 2 Дотации МР (ГО) '!B9+'таб 3 Субвенции бенадз'!B9+'таб 5 комп. род.пл.'!B9+'таб 6. адм.правон.'!B8+'таб. 7 подписка'!B9+'таб. 8 ребенок на дому'!B9+'таб 9 гор питание'!B8+'таб 12 торгов. деят.'!B9+'Таб 14 Субсидии 2015'!AC30+'таб 14.1 Субсидии 2015 (Культ) '!F7+'таб 16 Субсидии 2015 (бани)'!C8+'Таб 18 Иные 2015'!E10</f>
        <v>1409041.3</v>
      </c>
      <c r="C47" s="88">
        <f>C16+'таб 2 Дотации МР (ГО) '!C9+'таб 3 Субвенции бенадз'!C9+'таб 5 комп. род.пл.'!C9+'таб 6. адм.правон.'!C8+'таб. 7 подписка'!C9+'таб 9 гор питание'!C8+'таб 12 торгов. деят.'!C9+'таб 15 Субсидии 2016'!M23+'таб 17 Субсидии 2016 (бани)'!C8+'Таб 19 Иные 2016'!E10</f>
        <v>1284346.7</v>
      </c>
    </row>
    <row r="48" spans="1:3" ht="12.75">
      <c r="A48" s="43" t="s">
        <v>134</v>
      </c>
      <c r="B48" s="88">
        <f>'таб 2 Дотации МР (ГО) '!B8+'таб 3 Субвенции бенадз'!B8+'таб 4 опека'!B8+'таб 5 комп. род.пл.'!B8+'таб. 7 подписка'!B8+'таб. 8 ребенок на дому'!B8+'таб 10 соц. под. спец.'!B8+'таб 12 торгов. деят.'!B8+'таб 13 дрова'!B8+'Таб 14 Субсидии 2015'!AB30+'таб 14.1 Субсидии 2015 (Культ) '!F6+'Таб 18 Иные 2015'!D10</f>
        <v>2294892</v>
      </c>
      <c r="C48" s="90">
        <f>'таб 2 Дотации МР (ГО) '!C8+'таб 3 Субвенции бенадз'!C8+'таб 4 опека'!C8+'таб 5 комп. род.пл.'!C8+'таб. 7 подписка'!C8+'таб 10 соц. под. спец.'!C8+'таб 12 торгов. деят.'!C8+'таб 13 дрова'!C8+'таб 15 Субсидии 2016'!L23+'Таб 19 Иные 2016'!D10</f>
        <v>2100089.9000000004</v>
      </c>
    </row>
    <row r="49" spans="1:3" ht="12.75">
      <c r="A49" s="43" t="s">
        <v>135</v>
      </c>
      <c r="B49" s="88">
        <f>B52-B47-B48-B50</f>
        <v>424345.69999999984</v>
      </c>
      <c r="C49" s="90">
        <f>C52-C50-C48-C47</f>
        <v>311996.6000000003</v>
      </c>
    </row>
    <row r="50" spans="1:3" ht="12.75">
      <c r="A50" s="43" t="s">
        <v>136</v>
      </c>
      <c r="B50" s="88">
        <f>B36+'таб 2 Дотации МР (ГО) '!B10+'таб 10 соц. под. спец.'!B28+'таб 11 телеф'!D23+'Таб 18 Иные 2015'!F10</f>
        <v>258234.6</v>
      </c>
      <c r="C50" s="90">
        <f>C36+'таб 2 Дотации МР (ГО) '!C10+'таб 10 соц. под. спец.'!C28+'таб 11 телеф'!G23+'Таб 19 Иные 2016'!F10</f>
        <v>342131.3</v>
      </c>
    </row>
    <row r="51" spans="1:3" ht="12.75">
      <c r="A51" s="43"/>
      <c r="B51" s="88"/>
      <c r="C51" s="90"/>
    </row>
    <row r="52" spans="1:3" ht="12.75">
      <c r="A52" s="43" t="s">
        <v>137</v>
      </c>
      <c r="B52" s="88">
        <f>B42</f>
        <v>4386513.6</v>
      </c>
      <c r="C52" s="88">
        <f>C42</f>
        <v>4038564.5000000005</v>
      </c>
    </row>
    <row r="53" spans="1:2" ht="12.75">
      <c r="A53" s="43"/>
      <c r="B53" s="43"/>
    </row>
    <row r="54" spans="1:3" ht="12.75">
      <c r="A54" s="98" t="s">
        <v>145</v>
      </c>
      <c r="B54" s="104">
        <f>SUM(B55:B58)</f>
        <v>4386513.6</v>
      </c>
      <c r="C54" s="104">
        <f>SUM(C55:C58)</f>
        <v>4038564.5</v>
      </c>
    </row>
    <row r="55" spans="1:3" ht="12.75">
      <c r="A55" s="99" t="s">
        <v>146</v>
      </c>
      <c r="B55" s="102">
        <f>B37+'таб 2 Дотации МР (ГО) '!B11</f>
        <v>1677931.4</v>
      </c>
      <c r="C55" s="103">
        <f>C37+'таб 2 Дотации МР (ГО) '!C11</f>
        <v>1677931.4</v>
      </c>
    </row>
    <row r="56" spans="1:3" ht="12.75">
      <c r="A56" s="99" t="s">
        <v>147</v>
      </c>
      <c r="B56" s="102">
        <f>'таб 3 Субвенции бенадз'!B10+'таб 4 опека'!B9+'таб 5 комп. род.пл.'!B10+'таб 6. адм.правон.'!B28+'таб. 7 подписка'!B10+'таб. 8 ребенок на дому'!B10+'таб 9 гор питание'!B17+'таб 10 соц. под. спец.'!B29+'таб 11 телеф'!D24+'таб 12 торгов. деят.'!B10+'таб 13 дрова'!B9</f>
        <v>184229.9</v>
      </c>
      <c r="C56" s="103">
        <f>'таб 3 Субвенции бенадз'!C10+'таб 4 опека'!C9+'таб 5 комп. род.пл.'!C10+'таб 6. адм.правон.'!C28+'таб. 7 подписка'!C10+'таб. 8 ребенок на дому'!C10+'таб 9 гор питание'!C17+'таб 10 соц. под. спец.'!C29+'таб 11 телеф'!G24+'таб 12 торгов. деят.'!C10+'таб 13 дрова'!C9</f>
        <v>137272.39999999997</v>
      </c>
    </row>
    <row r="57" spans="1:3" ht="12.75">
      <c r="A57" s="99" t="s">
        <v>148</v>
      </c>
      <c r="B57" s="102">
        <f>'Таб 14 Субсидии 2015'!AE30+'таб 14.1 Субсидии 2015 (Культ) '!F10+'таб 16 Субсидии 2015 (бани)'!C26</f>
        <v>2518352.3</v>
      </c>
      <c r="C57" s="103">
        <f>'таб 15 Субсидии 2016'!O23+'таб 17 Субсидии 2016 (бани)'!C26</f>
        <v>2217360.7</v>
      </c>
    </row>
    <row r="58" spans="1:3" ht="12.75">
      <c r="A58" s="99" t="s">
        <v>149</v>
      </c>
      <c r="B58" s="102">
        <f>'Таб 18 Иные 2015'!G10</f>
        <v>6000</v>
      </c>
      <c r="C58" s="103">
        <f>'Таб 19 Иные 2016'!G10</f>
        <v>6000</v>
      </c>
    </row>
    <row r="59" spans="1:2" ht="12.75">
      <c r="A59" s="43"/>
      <c r="B59" s="43"/>
    </row>
    <row r="60" spans="1:2" ht="12.75">
      <c r="A60" s="43"/>
      <c r="B60" s="43"/>
    </row>
    <row r="61" spans="1:2" ht="12.75">
      <c r="A61" s="43"/>
      <c r="B61" s="43"/>
    </row>
    <row r="62" spans="1:2" ht="12.75">
      <c r="A62" s="43"/>
      <c r="B62" s="43"/>
    </row>
    <row r="63" spans="1:2" ht="12.75">
      <c r="A63" s="43"/>
      <c r="B63" s="43"/>
    </row>
    <row r="64" spans="1:2" ht="12.75">
      <c r="A64" s="43"/>
      <c r="B64" s="43"/>
    </row>
    <row r="65" spans="1:2" ht="12.75">
      <c r="A65" s="43"/>
      <c r="B65" s="43"/>
    </row>
    <row r="66" spans="1:2" ht="12.75">
      <c r="A66" s="43"/>
      <c r="B66" s="43"/>
    </row>
    <row r="67" spans="1:2" ht="12.75">
      <c r="A67" s="43"/>
      <c r="B67" s="43"/>
    </row>
    <row r="68" spans="1:2" ht="12.75">
      <c r="A68" s="43"/>
      <c r="B68" s="43"/>
    </row>
    <row r="69" spans="1:2" ht="12.75">
      <c r="A69" s="43"/>
      <c r="B69" s="43"/>
    </row>
    <row r="70" spans="1:2" ht="12.75">
      <c r="A70" s="43"/>
      <c r="B70" s="43"/>
    </row>
    <row r="71" spans="1:2" ht="12.75">
      <c r="A71" s="43"/>
      <c r="B71" s="43"/>
    </row>
    <row r="72" spans="1:2" ht="12.75">
      <c r="A72" s="43"/>
      <c r="B72" s="43"/>
    </row>
    <row r="73" spans="1:2" ht="12.75">
      <c r="A73" s="43"/>
      <c r="B73" s="43"/>
    </row>
    <row r="74" spans="1:2" ht="12.75">
      <c r="A74" s="43"/>
      <c r="B74" s="43"/>
    </row>
    <row r="75" spans="1:2" ht="12.75">
      <c r="A75" s="43"/>
      <c r="B75" s="43"/>
    </row>
    <row r="76" spans="1:2" ht="12.75">
      <c r="A76" s="43"/>
      <c r="B76" s="43"/>
    </row>
    <row r="77" spans="1:2" ht="12.75">
      <c r="A77" s="43"/>
      <c r="B77" s="43"/>
    </row>
    <row r="78" spans="1:2" ht="12.75">
      <c r="A78" s="43"/>
      <c r="B78" s="43"/>
    </row>
    <row r="79" spans="1:2" ht="12.75">
      <c r="A79" s="43"/>
      <c r="B79" s="43"/>
    </row>
    <row r="80" spans="1:2" ht="12.75">
      <c r="A80" s="43"/>
      <c r="B80" s="43"/>
    </row>
    <row r="81" spans="1:2" ht="12.75">
      <c r="A81" s="43"/>
      <c r="B81" s="43"/>
    </row>
    <row r="82" spans="1:2" ht="12.75">
      <c r="A82" s="43"/>
      <c r="B82" s="43"/>
    </row>
    <row r="83" spans="1:2" ht="12.75">
      <c r="A83" s="43"/>
      <c r="B83" s="43"/>
    </row>
    <row r="84" spans="1:2" ht="12.75">
      <c r="A84" s="43"/>
      <c r="B84" s="43"/>
    </row>
    <row r="85" spans="1:2" ht="12.75">
      <c r="A85" s="43"/>
      <c r="B85" s="43"/>
    </row>
    <row r="86" spans="1:2" ht="12.75">
      <c r="A86" s="43"/>
      <c r="B86" s="43"/>
    </row>
    <row r="87" spans="1:2" ht="12.75">
      <c r="A87" s="43"/>
      <c r="B87" s="43"/>
    </row>
    <row r="88" spans="1:2" ht="12.75">
      <c r="A88" s="43"/>
      <c r="B88" s="43"/>
    </row>
    <row r="89" spans="1:2" ht="12.75">
      <c r="A89" s="43"/>
      <c r="B89" s="43"/>
    </row>
    <row r="90" spans="1:2" ht="12.75">
      <c r="A90" s="43"/>
      <c r="B90" s="43"/>
    </row>
    <row r="91" spans="1:2" ht="12.75">
      <c r="A91" s="43"/>
      <c r="B91" s="43"/>
    </row>
    <row r="92" spans="1:2" ht="12.75">
      <c r="A92" s="43"/>
      <c r="B92" s="43"/>
    </row>
    <row r="93" spans="1:2" ht="12.75">
      <c r="A93" s="43"/>
      <c r="B93" s="43"/>
    </row>
    <row r="94" spans="1:2" ht="12.75">
      <c r="A94" s="43"/>
      <c r="B94" s="43"/>
    </row>
    <row r="95" spans="1:2" ht="12.75">
      <c r="A95" s="43"/>
      <c r="B95" s="43"/>
    </row>
    <row r="96" spans="1:2" ht="12.75">
      <c r="A96" s="43"/>
      <c r="B96" s="43"/>
    </row>
    <row r="97" spans="1:2" ht="12.75">
      <c r="A97" s="43"/>
      <c r="B97" s="43"/>
    </row>
    <row r="98" spans="1:2" ht="12.75">
      <c r="A98" s="43"/>
      <c r="B98" s="43"/>
    </row>
    <row r="99" spans="1:2" ht="12.75">
      <c r="A99" s="43"/>
      <c r="B99" s="43"/>
    </row>
    <row r="100" spans="1:2" ht="12.75">
      <c r="A100" s="43"/>
      <c r="B100" s="43"/>
    </row>
    <row r="101" spans="1:2" ht="12.75">
      <c r="A101" s="43"/>
      <c r="B101" s="43"/>
    </row>
    <row r="102" spans="1:2" ht="12.75">
      <c r="A102" s="43"/>
      <c r="B102" s="43"/>
    </row>
    <row r="103" spans="1:2" ht="12.75">
      <c r="A103" s="43"/>
      <c r="B103" s="43"/>
    </row>
    <row r="104" spans="1:2" ht="12.75">
      <c r="A104" s="43"/>
      <c r="B104" s="43"/>
    </row>
    <row r="105" spans="1:2" ht="12.75">
      <c r="A105" s="43"/>
      <c r="B105" s="43"/>
    </row>
    <row r="106" spans="1:2" ht="12.75">
      <c r="A106" s="43"/>
      <c r="B106" s="43"/>
    </row>
    <row r="107" spans="1:2" ht="12.75">
      <c r="A107" s="43"/>
      <c r="B107" s="43"/>
    </row>
    <row r="108" spans="1:2" ht="12.75">
      <c r="A108" s="43"/>
      <c r="B108" s="43"/>
    </row>
    <row r="109" spans="1:2" ht="12.75">
      <c r="A109" s="43"/>
      <c r="B109" s="43"/>
    </row>
    <row r="110" spans="1:2" ht="12.75">
      <c r="A110" s="43"/>
      <c r="B110" s="43"/>
    </row>
    <row r="111" spans="1:2" ht="12.75">
      <c r="A111" s="43"/>
      <c r="B111" s="43"/>
    </row>
    <row r="112" spans="1:2" ht="12.75">
      <c r="A112" s="43"/>
      <c r="B112" s="43"/>
    </row>
    <row r="113" spans="1:2" ht="12.75">
      <c r="A113" s="43"/>
      <c r="B113" s="43"/>
    </row>
    <row r="114" spans="1:2" ht="12.75">
      <c r="A114" s="43"/>
      <c r="B114" s="43"/>
    </row>
    <row r="115" spans="1:2" ht="12.75">
      <c r="A115" s="43"/>
      <c r="B115" s="43"/>
    </row>
    <row r="116" spans="1:2" ht="12.75">
      <c r="A116" s="43"/>
      <c r="B116" s="43"/>
    </row>
    <row r="117" spans="1:2" ht="12.75">
      <c r="A117" s="43"/>
      <c r="B117" s="43"/>
    </row>
    <row r="118" spans="1:2" ht="12.75">
      <c r="A118" s="43"/>
      <c r="B118" s="43"/>
    </row>
    <row r="119" spans="1:2" ht="12.75">
      <c r="A119" s="43"/>
      <c r="B119" s="43"/>
    </row>
    <row r="120" spans="1:2" ht="12.75">
      <c r="A120" s="43"/>
      <c r="B120" s="43"/>
    </row>
    <row r="121" spans="1:2" ht="12.75">
      <c r="A121" s="43"/>
      <c r="B121" s="43"/>
    </row>
    <row r="122" spans="1:2" ht="12.75">
      <c r="A122" s="43"/>
      <c r="B122" s="43"/>
    </row>
    <row r="123" spans="1:2" ht="12.75">
      <c r="A123" s="43"/>
      <c r="B123" s="43"/>
    </row>
    <row r="124" spans="1:2" ht="12.75">
      <c r="A124" s="43"/>
      <c r="B124" s="43"/>
    </row>
    <row r="125" spans="1:2" ht="12.75">
      <c r="A125" s="43"/>
      <c r="B125" s="43"/>
    </row>
    <row r="126" spans="1:2" ht="12.75">
      <c r="A126" s="43"/>
      <c r="B126" s="43"/>
    </row>
    <row r="127" spans="1:2" ht="12.75">
      <c r="A127" s="43"/>
      <c r="B127" s="43"/>
    </row>
    <row r="128" spans="1:2" ht="12.75">
      <c r="A128" s="43"/>
      <c r="B128" s="43"/>
    </row>
    <row r="129" spans="1:2" ht="12.75">
      <c r="A129" s="43"/>
      <c r="B129" s="43"/>
    </row>
    <row r="130" spans="1:2" ht="12.75">
      <c r="A130" s="43"/>
      <c r="B130" s="43"/>
    </row>
    <row r="131" spans="1:2" ht="12.75">
      <c r="A131" s="43"/>
      <c r="B131" s="43"/>
    </row>
    <row r="132" spans="1:2" ht="12.75">
      <c r="A132" s="43"/>
      <c r="B132" s="43"/>
    </row>
    <row r="133" spans="1:2" ht="12.75">
      <c r="A133" s="43"/>
      <c r="B133" s="43"/>
    </row>
    <row r="134" spans="1:2" ht="12.75">
      <c r="A134" s="43"/>
      <c r="B134" s="43"/>
    </row>
    <row r="135" spans="1:2" ht="12.75">
      <c r="A135" s="43"/>
      <c r="B135" s="43"/>
    </row>
    <row r="136" spans="1:2" ht="12.75">
      <c r="A136" s="43"/>
      <c r="B136" s="43"/>
    </row>
    <row r="137" spans="1:2" ht="12.75">
      <c r="A137" s="43"/>
      <c r="B137" s="43"/>
    </row>
    <row r="138" spans="1:2" ht="12.75">
      <c r="A138" s="43"/>
      <c r="B138" s="43"/>
    </row>
    <row r="139" spans="1:2" ht="12.75">
      <c r="A139" s="43"/>
      <c r="B139" s="43"/>
    </row>
    <row r="140" spans="1:2" ht="12.75">
      <c r="A140" s="43"/>
      <c r="B140" s="43"/>
    </row>
    <row r="141" spans="1:2" ht="12.75">
      <c r="A141" s="43"/>
      <c r="B141" s="43"/>
    </row>
    <row r="142" spans="1:2" ht="12.75">
      <c r="A142" s="43"/>
      <c r="B142" s="43"/>
    </row>
    <row r="143" spans="1:2" ht="12.75">
      <c r="A143" s="43"/>
      <c r="B143" s="43"/>
    </row>
    <row r="144" spans="1:2" ht="12.75">
      <c r="A144" s="43"/>
      <c r="B144" s="43"/>
    </row>
    <row r="145" spans="1:2" ht="12.75">
      <c r="A145" s="43"/>
      <c r="B145" s="43"/>
    </row>
    <row r="146" spans="1:2" ht="12.75">
      <c r="A146" s="43"/>
      <c r="B146" s="43"/>
    </row>
    <row r="147" spans="1:2" ht="12.75">
      <c r="A147" s="43"/>
      <c r="B147" s="43"/>
    </row>
    <row r="148" spans="1:2" ht="12.75">
      <c r="A148" s="43"/>
      <c r="B148" s="43"/>
    </row>
    <row r="149" spans="1:2" ht="12.75">
      <c r="A149" s="43"/>
      <c r="B149" s="43"/>
    </row>
    <row r="150" spans="1:2" ht="12.75">
      <c r="A150" s="43"/>
      <c r="B150" s="43"/>
    </row>
    <row r="151" spans="1:2" ht="12.75">
      <c r="A151" s="43"/>
      <c r="B151" s="43"/>
    </row>
    <row r="152" spans="1:2" ht="12.75">
      <c r="A152" s="43"/>
      <c r="B152" s="43"/>
    </row>
    <row r="153" spans="1:2" ht="12.75">
      <c r="A153" s="43"/>
      <c r="B153" s="43"/>
    </row>
    <row r="154" spans="1:2" ht="12.75">
      <c r="A154" s="43"/>
      <c r="B154" s="43"/>
    </row>
    <row r="155" spans="1:2" ht="12.75">
      <c r="A155" s="43"/>
      <c r="B155" s="43"/>
    </row>
    <row r="156" spans="1:2" ht="12.75">
      <c r="A156" s="43"/>
      <c r="B156" s="43"/>
    </row>
    <row r="157" spans="1:2" ht="12.75">
      <c r="A157" s="43"/>
      <c r="B157" s="43"/>
    </row>
    <row r="158" spans="1:2" ht="12.75">
      <c r="A158" s="43"/>
      <c r="B158" s="43"/>
    </row>
    <row r="159" spans="1:2" ht="12.75">
      <c r="A159" s="43"/>
      <c r="B159" s="43"/>
    </row>
    <row r="160" spans="1:2" ht="12.75">
      <c r="A160" s="43"/>
      <c r="B160" s="43"/>
    </row>
    <row r="161" spans="1:2" ht="12.75">
      <c r="A161" s="43"/>
      <c r="B161" s="43"/>
    </row>
    <row r="162" spans="1:2" ht="12.75">
      <c r="A162" s="43"/>
      <c r="B162" s="43"/>
    </row>
    <row r="163" spans="1:2" ht="12.75">
      <c r="A163" s="43"/>
      <c r="B163" s="43"/>
    </row>
    <row r="164" spans="1:2" ht="12.75">
      <c r="A164" s="43"/>
      <c r="B164" s="43"/>
    </row>
    <row r="165" spans="1:2" ht="12.75">
      <c r="A165" s="43"/>
      <c r="B165" s="43"/>
    </row>
    <row r="166" spans="1:2" ht="12.75">
      <c r="A166" s="43"/>
      <c r="B166" s="43"/>
    </row>
    <row r="167" spans="1:2" ht="12.75">
      <c r="A167" s="43"/>
      <c r="B167" s="43"/>
    </row>
    <row r="168" spans="1:2" ht="12.75">
      <c r="A168" s="43"/>
      <c r="B168" s="43"/>
    </row>
    <row r="169" spans="1:2" ht="12.75">
      <c r="A169" s="43"/>
      <c r="B169" s="43"/>
    </row>
    <row r="170" spans="1:2" ht="12.75">
      <c r="A170" s="43"/>
      <c r="B170" s="43"/>
    </row>
    <row r="171" spans="1:2" ht="12.75">
      <c r="A171" s="43"/>
      <c r="B171" s="43"/>
    </row>
    <row r="172" spans="1:2" ht="12.75">
      <c r="A172" s="43"/>
      <c r="B172" s="43"/>
    </row>
    <row r="173" spans="1:2" ht="12.75">
      <c r="A173" s="43"/>
      <c r="B173" s="43"/>
    </row>
    <row r="174" spans="1:2" ht="12.75">
      <c r="A174" s="43"/>
      <c r="B174" s="43"/>
    </row>
    <row r="175" spans="1:2" ht="12.75">
      <c r="A175" s="43"/>
      <c r="B175" s="43"/>
    </row>
    <row r="176" spans="1:2" ht="12.75">
      <c r="A176" s="43"/>
      <c r="B176" s="43"/>
    </row>
    <row r="177" spans="1:2" ht="12.75">
      <c r="A177" s="43"/>
      <c r="B177" s="43"/>
    </row>
    <row r="178" spans="1:2" ht="12.75">
      <c r="A178" s="43"/>
      <c r="B178" s="43"/>
    </row>
    <row r="179" spans="1:2" ht="12.75">
      <c r="A179" s="43"/>
      <c r="B179" s="43"/>
    </row>
    <row r="180" spans="1:2" ht="12.75">
      <c r="A180" s="43"/>
      <c r="B180" s="43"/>
    </row>
    <row r="181" spans="1:2" ht="12.75">
      <c r="A181" s="43"/>
      <c r="B181" s="43"/>
    </row>
    <row r="182" spans="1:2" ht="12.75">
      <c r="A182" s="43"/>
      <c r="B182" s="43"/>
    </row>
    <row r="183" spans="1:2" ht="12.75">
      <c r="A183" s="43"/>
      <c r="B183" s="43"/>
    </row>
    <row r="184" spans="1:2" ht="12.75">
      <c r="A184" s="43"/>
      <c r="B184" s="43"/>
    </row>
    <row r="185" spans="1:2" ht="12.75">
      <c r="A185" s="43"/>
      <c r="B185" s="43"/>
    </row>
    <row r="186" spans="1:2" ht="12.75">
      <c r="A186" s="43"/>
      <c r="B186" s="43"/>
    </row>
    <row r="187" spans="1:2" ht="12.75">
      <c r="A187" s="43"/>
      <c r="B187" s="43"/>
    </row>
    <row r="188" spans="1:2" ht="12.75">
      <c r="A188" s="43"/>
      <c r="B188" s="43"/>
    </row>
    <row r="189" spans="1:2" ht="12.75">
      <c r="A189" s="43"/>
      <c r="B189" s="43"/>
    </row>
    <row r="190" spans="1:2" ht="12.75">
      <c r="A190" s="43"/>
      <c r="B190" s="43"/>
    </row>
    <row r="191" spans="1:2" ht="12.75">
      <c r="A191" s="43"/>
      <c r="B191" s="43"/>
    </row>
    <row r="192" spans="1:2" ht="12.75">
      <c r="A192" s="43"/>
      <c r="B192" s="43"/>
    </row>
    <row r="193" spans="1:2" ht="12.75">
      <c r="A193" s="43"/>
      <c r="B193" s="43"/>
    </row>
    <row r="194" spans="1:2" ht="12.75">
      <c r="A194" s="43"/>
      <c r="B194" s="43"/>
    </row>
    <row r="195" spans="1:2" ht="12.75">
      <c r="A195" s="43"/>
      <c r="B195" s="43"/>
    </row>
    <row r="196" spans="1:2" ht="12.75">
      <c r="A196" s="43"/>
      <c r="B196" s="43"/>
    </row>
    <row r="197" spans="1:2" ht="12.75">
      <c r="A197" s="43"/>
      <c r="B197" s="43"/>
    </row>
    <row r="198" spans="1:2" ht="12.75">
      <c r="A198" s="43"/>
      <c r="B198" s="43"/>
    </row>
    <row r="199" spans="1:2" ht="12.75">
      <c r="A199" s="43"/>
      <c r="B199" s="43"/>
    </row>
    <row r="200" spans="1:2" ht="12.75">
      <c r="A200" s="43"/>
      <c r="B200" s="43"/>
    </row>
    <row r="201" spans="1:2" ht="12.75">
      <c r="A201" s="43"/>
      <c r="B201" s="43"/>
    </row>
    <row r="202" spans="1:2" ht="12.75">
      <c r="A202" s="43"/>
      <c r="B202" s="43"/>
    </row>
    <row r="203" spans="1:2" ht="12.75">
      <c r="A203" s="43"/>
      <c r="B203" s="43"/>
    </row>
    <row r="204" spans="1:2" ht="12.75">
      <c r="A204" s="43"/>
      <c r="B204" s="43"/>
    </row>
    <row r="205" spans="1:2" ht="12.75">
      <c r="A205" s="43"/>
      <c r="B205" s="43"/>
    </row>
    <row r="206" spans="1:2" ht="12.75">
      <c r="A206" s="43"/>
      <c r="B206" s="43"/>
    </row>
    <row r="207" spans="1:2" ht="12.75">
      <c r="A207" s="43"/>
      <c r="B207" s="43"/>
    </row>
    <row r="208" spans="1:2" ht="12.75">
      <c r="A208" s="43"/>
      <c r="B208" s="43"/>
    </row>
    <row r="209" spans="1:2" ht="12.75">
      <c r="A209" s="43"/>
      <c r="B209" s="43"/>
    </row>
    <row r="210" spans="1:2" ht="12.75">
      <c r="A210" s="43"/>
      <c r="B210" s="43"/>
    </row>
    <row r="211" spans="1:2" ht="12.75">
      <c r="A211" s="43"/>
      <c r="B211" s="43"/>
    </row>
    <row r="212" spans="1:2" ht="12.75">
      <c r="A212" s="43"/>
      <c r="B212" s="43"/>
    </row>
    <row r="213" spans="1:2" ht="12.75">
      <c r="A213" s="43"/>
      <c r="B213" s="43"/>
    </row>
    <row r="214" spans="1:2" ht="12.75">
      <c r="A214" s="43"/>
      <c r="B214" s="43"/>
    </row>
    <row r="215" spans="1:2" ht="12.75">
      <c r="A215" s="43"/>
      <c r="B215" s="43"/>
    </row>
    <row r="216" spans="1:2" ht="12.75">
      <c r="A216" s="43"/>
      <c r="B216" s="43"/>
    </row>
    <row r="217" spans="1:2" ht="12.75">
      <c r="A217" s="43"/>
      <c r="B217" s="43"/>
    </row>
    <row r="218" spans="1:2" ht="12.75">
      <c r="A218" s="43"/>
      <c r="B218" s="43"/>
    </row>
    <row r="219" spans="1:2" ht="12.75">
      <c r="A219" s="43"/>
      <c r="B219" s="43"/>
    </row>
    <row r="220" spans="1:2" ht="12.75">
      <c r="A220" s="43"/>
      <c r="B220" s="43"/>
    </row>
    <row r="221" spans="1:2" ht="12.75">
      <c r="A221" s="43"/>
      <c r="B221" s="43"/>
    </row>
    <row r="222" spans="1:2" ht="12.75">
      <c r="A222" s="43"/>
      <c r="B222" s="43"/>
    </row>
    <row r="223" spans="1:2" ht="12.75">
      <c r="A223" s="43"/>
      <c r="B223" s="43"/>
    </row>
    <row r="224" spans="1:2" ht="12.75">
      <c r="A224" s="43"/>
      <c r="B224" s="43"/>
    </row>
    <row r="225" spans="1:2" ht="12.75">
      <c r="A225" s="43"/>
      <c r="B225" s="43"/>
    </row>
    <row r="226" spans="1:2" ht="12.75">
      <c r="A226" s="43"/>
      <c r="B226" s="43"/>
    </row>
    <row r="227" spans="1:2" ht="12.75">
      <c r="A227" s="43"/>
      <c r="B227" s="43"/>
    </row>
    <row r="228" spans="1:2" ht="12.75">
      <c r="A228" s="43"/>
      <c r="B228" s="43"/>
    </row>
    <row r="229" spans="1:2" ht="12.75">
      <c r="A229" s="43"/>
      <c r="B229" s="43"/>
    </row>
    <row r="230" spans="1:2" ht="12.75">
      <c r="A230" s="43"/>
      <c r="B230" s="43"/>
    </row>
    <row r="231" spans="1:2" ht="12.75">
      <c r="A231" s="43"/>
      <c r="B231" s="43"/>
    </row>
    <row r="232" spans="1:2" ht="12.75">
      <c r="A232" s="43"/>
      <c r="B232" s="43"/>
    </row>
    <row r="233" spans="1:2" ht="12.75">
      <c r="A233" s="43"/>
      <c r="B233" s="43"/>
    </row>
    <row r="234" spans="1:2" ht="12.75">
      <c r="A234" s="43"/>
      <c r="B234" s="43"/>
    </row>
    <row r="235" spans="1:2" ht="12.75">
      <c r="A235" s="43"/>
      <c r="B235" s="43"/>
    </row>
    <row r="236" spans="1:2" ht="12.75">
      <c r="A236" s="43"/>
      <c r="B236" s="43"/>
    </row>
    <row r="237" spans="1:2" ht="12.75">
      <c r="A237" s="43"/>
      <c r="B237" s="43"/>
    </row>
    <row r="238" spans="1:2" ht="12.75">
      <c r="A238" s="43"/>
      <c r="B238" s="43"/>
    </row>
    <row r="239" spans="1:2" ht="12.75">
      <c r="A239" s="43"/>
      <c r="B239" s="43"/>
    </row>
    <row r="240" spans="1:2" ht="12.75">
      <c r="A240" s="43"/>
      <c r="B240" s="43"/>
    </row>
    <row r="241" spans="1:2" ht="12.75">
      <c r="A241" s="43"/>
      <c r="B241" s="43"/>
    </row>
    <row r="242" spans="1:2" ht="12.75">
      <c r="A242" s="43"/>
      <c r="B242" s="43"/>
    </row>
    <row r="243" spans="1:2" ht="12.75">
      <c r="A243" s="43"/>
      <c r="B243" s="43"/>
    </row>
    <row r="244" spans="1:2" ht="12.75">
      <c r="A244" s="43"/>
      <c r="B244" s="43"/>
    </row>
    <row r="245" spans="1:2" ht="12.75">
      <c r="A245" s="43"/>
      <c r="B245" s="43"/>
    </row>
    <row r="246" spans="1:2" ht="12.75">
      <c r="A246" s="43"/>
      <c r="B246" s="43"/>
    </row>
    <row r="247" spans="1:2" ht="12.75">
      <c r="A247" s="43"/>
      <c r="B247" s="43"/>
    </row>
    <row r="248" spans="1:2" ht="12.75">
      <c r="A248" s="43"/>
      <c r="B248" s="43"/>
    </row>
    <row r="249" spans="1:2" ht="12.75">
      <c r="A249" s="43"/>
      <c r="B249" s="43"/>
    </row>
    <row r="250" spans="1:2" ht="12.75">
      <c r="A250" s="43"/>
      <c r="B250" s="43"/>
    </row>
    <row r="251" spans="1:2" ht="12.75">
      <c r="A251" s="43"/>
      <c r="B251" s="43"/>
    </row>
    <row r="252" spans="1:2" ht="12.75">
      <c r="A252" s="43"/>
      <c r="B252" s="43"/>
    </row>
    <row r="253" spans="1:2" ht="12.75">
      <c r="A253" s="43"/>
      <c r="B253" s="43"/>
    </row>
    <row r="254" spans="1:2" ht="12.75">
      <c r="A254" s="43"/>
      <c r="B254" s="43"/>
    </row>
    <row r="255" spans="1:2" ht="12.75">
      <c r="A255" s="43"/>
      <c r="B255" s="43"/>
    </row>
    <row r="256" spans="1:2" ht="12.75">
      <c r="A256" s="43"/>
      <c r="B256" s="43"/>
    </row>
    <row r="257" spans="1:2" ht="12.75">
      <c r="A257" s="43"/>
      <c r="B257" s="43"/>
    </row>
    <row r="258" spans="1:2" ht="12.75">
      <c r="A258" s="43"/>
      <c r="B258" s="43"/>
    </row>
    <row r="259" spans="1:2" ht="12.75">
      <c r="A259" s="43"/>
      <c r="B259" s="43"/>
    </row>
    <row r="260" spans="1:2" ht="12.75">
      <c r="A260" s="43"/>
      <c r="B260" s="43"/>
    </row>
    <row r="261" spans="1:2" ht="12.75">
      <c r="A261" s="43"/>
      <c r="B261" s="43"/>
    </row>
    <row r="262" spans="1:2" ht="12.75">
      <c r="A262" s="43"/>
      <c r="B262" s="43"/>
    </row>
    <row r="263" spans="1:2" ht="12.75">
      <c r="A263" s="43"/>
      <c r="B263" s="43"/>
    </row>
    <row r="264" spans="1:2" ht="12.75">
      <c r="A264" s="43"/>
      <c r="B264" s="43"/>
    </row>
    <row r="265" spans="1:2" ht="12.75">
      <c r="A265" s="43"/>
      <c r="B265" s="43"/>
    </row>
    <row r="266" spans="1:2" ht="12.75">
      <c r="A266" s="43"/>
      <c r="B266" s="43"/>
    </row>
    <row r="267" spans="1:2" ht="12.75">
      <c r="A267" s="43"/>
      <c r="B267" s="43"/>
    </row>
    <row r="268" spans="1:2" ht="12.75">
      <c r="A268" s="43"/>
      <c r="B268" s="43"/>
    </row>
    <row r="269" spans="1:2" ht="12.75">
      <c r="A269" s="43"/>
      <c r="B269" s="43"/>
    </row>
    <row r="270" spans="1:2" ht="12.75">
      <c r="A270" s="43"/>
      <c r="B270" s="43"/>
    </row>
    <row r="271" spans="1:2" ht="12.75">
      <c r="A271" s="43"/>
      <c r="B271" s="43"/>
    </row>
    <row r="272" spans="1:2" ht="12.75">
      <c r="A272" s="43"/>
      <c r="B272" s="43"/>
    </row>
    <row r="273" spans="1:2" ht="12.75">
      <c r="A273" s="43"/>
      <c r="B273" s="43"/>
    </row>
    <row r="274" spans="1:2" ht="12.75">
      <c r="A274" s="43"/>
      <c r="B274" s="43"/>
    </row>
    <row r="275" spans="1:2" ht="12.75">
      <c r="A275" s="43"/>
      <c r="B275" s="43"/>
    </row>
    <row r="276" spans="1:2" ht="12.75">
      <c r="A276" s="43"/>
      <c r="B276" s="43"/>
    </row>
    <row r="277" spans="1:2" ht="12.75">
      <c r="A277" s="43"/>
      <c r="B277" s="43"/>
    </row>
    <row r="278" spans="1:2" ht="12.75">
      <c r="A278" s="43"/>
      <c r="B278" s="43"/>
    </row>
    <row r="279" spans="1:2" ht="12.75">
      <c r="A279" s="43"/>
      <c r="B279" s="43"/>
    </row>
    <row r="280" spans="1:2" ht="12.75">
      <c r="A280" s="43"/>
      <c r="B280" s="43"/>
    </row>
    <row r="281" spans="1:2" ht="12.75">
      <c r="A281" s="43"/>
      <c r="B281" s="43"/>
    </row>
    <row r="282" spans="1:2" ht="12.75">
      <c r="A282" s="43"/>
      <c r="B282" s="43"/>
    </row>
    <row r="283" spans="1:2" ht="12.75">
      <c r="A283" s="43"/>
      <c r="B283" s="43"/>
    </row>
    <row r="284" spans="1:2" ht="12.75">
      <c r="A284" s="43"/>
      <c r="B284" s="43"/>
    </row>
    <row r="285" spans="1:2" ht="12.75">
      <c r="A285" s="43"/>
      <c r="B285" s="43"/>
    </row>
    <row r="286" spans="1:2" ht="12.75">
      <c r="A286" s="43"/>
      <c r="B286" s="43"/>
    </row>
    <row r="287" spans="1:2" ht="12.75">
      <c r="A287" s="43"/>
      <c r="B287" s="43"/>
    </row>
    <row r="288" spans="1:2" ht="12.75">
      <c r="A288" s="43"/>
      <c r="B288" s="43"/>
    </row>
    <row r="289" spans="1:2" ht="12.75">
      <c r="A289" s="43"/>
      <c r="B289" s="43"/>
    </row>
    <row r="290" spans="1:2" ht="12.75">
      <c r="A290" s="43"/>
      <c r="B290" s="43"/>
    </row>
    <row r="291" spans="1:2" ht="12.75">
      <c r="A291" s="43"/>
      <c r="B291" s="43"/>
    </row>
    <row r="292" spans="1:2" ht="12.75">
      <c r="A292" s="43"/>
      <c r="B292" s="43"/>
    </row>
    <row r="293" spans="1:2" ht="12.75">
      <c r="A293" s="43"/>
      <c r="B293" s="43"/>
    </row>
  </sheetData>
  <sheetProtection/>
  <mergeCells count="6">
    <mergeCell ref="A7:C7"/>
    <mergeCell ref="A40:B40"/>
    <mergeCell ref="A14:A15"/>
    <mergeCell ref="B14:C14"/>
    <mergeCell ref="A11:C11"/>
    <mergeCell ref="A8:C8"/>
  </mergeCells>
  <printOptions horizontalCentered="1"/>
  <pageMargins left="0.984251968503937" right="0.984251968503937" top="0.5905511811023623" bottom="0.7874015748031497" header="0.5118110236220472" footer="0.5118110236220472"/>
  <pageSetup horizontalDpi="600" verticalDpi="600" orientation="portrait" paperSize="9" scale="8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9">
      <selection activeCell="C5" sqref="C5"/>
    </sheetView>
  </sheetViews>
  <sheetFormatPr defaultColWidth="9.125" defaultRowHeight="12.75"/>
  <cols>
    <col min="1" max="1" width="53.125" style="1" customWidth="1"/>
    <col min="2" max="3" width="14.75390625" style="1" customWidth="1"/>
    <col min="4" max="16384" width="9.125" style="1" customWidth="1"/>
  </cols>
  <sheetData>
    <row r="1" spans="1:3" ht="16.5" customHeight="1">
      <c r="A1" s="3"/>
      <c r="B1" s="3"/>
      <c r="C1" s="3" t="s">
        <v>89</v>
      </c>
    </row>
    <row r="2" spans="1:3" ht="10.5" customHeight="1">
      <c r="A2" s="3"/>
      <c r="B2" s="3"/>
      <c r="C2" s="3"/>
    </row>
    <row r="3" spans="1:3" ht="91.5" customHeight="1">
      <c r="A3" s="136" t="s">
        <v>118</v>
      </c>
      <c r="B3" s="136"/>
      <c r="C3" s="136"/>
    </row>
    <row r="4" spans="1:3" ht="23.25" customHeight="1">
      <c r="A4" s="79"/>
      <c r="B4" s="79"/>
      <c r="C4" s="79"/>
    </row>
    <row r="5" ht="19.5" customHeight="1">
      <c r="C5" s="78" t="s">
        <v>143</v>
      </c>
    </row>
    <row r="6" spans="1:3" ht="21" customHeight="1">
      <c r="A6" s="130" t="s">
        <v>2</v>
      </c>
      <c r="B6" s="132" t="s">
        <v>123</v>
      </c>
      <c r="C6" s="133"/>
    </row>
    <row r="7" spans="1:3" ht="17.25" customHeight="1">
      <c r="A7" s="131"/>
      <c r="B7" s="51" t="s">
        <v>100</v>
      </c>
      <c r="C7" s="51" t="s">
        <v>101</v>
      </c>
    </row>
    <row r="8" spans="1:3" s="2" customFormat="1" ht="25.5" customHeight="1">
      <c r="A8" s="45" t="s">
        <v>59</v>
      </c>
      <c r="B8" s="48">
        <v>15545.9</v>
      </c>
      <c r="C8" s="48">
        <v>17396.6</v>
      </c>
    </row>
    <row r="9" spans="1:3" s="2" customFormat="1" ht="25.5" customHeight="1">
      <c r="A9" s="45" t="s">
        <v>41</v>
      </c>
      <c r="B9" s="48">
        <v>94.9</v>
      </c>
      <c r="C9" s="48">
        <v>105.8</v>
      </c>
    </row>
    <row r="10" spans="1:3" s="2" customFormat="1" ht="35.25" customHeight="1">
      <c r="A10" s="45" t="s">
        <v>42</v>
      </c>
      <c r="B10" s="48">
        <v>465</v>
      </c>
      <c r="C10" s="48">
        <v>515.8</v>
      </c>
    </row>
    <row r="11" spans="1:3" s="2" customFormat="1" ht="25.5" customHeight="1">
      <c r="A11" s="45" t="s">
        <v>43</v>
      </c>
      <c r="B11" s="48">
        <v>560.5</v>
      </c>
      <c r="C11" s="48">
        <v>623.6</v>
      </c>
    </row>
    <row r="12" spans="1:3" s="2" customFormat="1" ht="30" customHeight="1">
      <c r="A12" s="45" t="s">
        <v>60</v>
      </c>
      <c r="B12" s="48">
        <v>110.8</v>
      </c>
      <c r="C12" s="48">
        <v>123.3</v>
      </c>
    </row>
    <row r="13" spans="1:3" s="2" customFormat="1" ht="40.5" customHeight="1">
      <c r="A13" s="45" t="s">
        <v>45</v>
      </c>
      <c r="B13" s="48">
        <v>118</v>
      </c>
      <c r="C13" s="48">
        <v>130.8</v>
      </c>
    </row>
    <row r="14" spans="1:3" s="2" customFormat="1" ht="36" customHeight="1">
      <c r="A14" s="45" t="s">
        <v>46</v>
      </c>
      <c r="B14" s="48">
        <v>249</v>
      </c>
      <c r="C14" s="48">
        <v>274.2</v>
      </c>
    </row>
    <row r="15" spans="1:3" s="2" customFormat="1" ht="36.75" customHeight="1">
      <c r="A15" s="45" t="s">
        <v>47</v>
      </c>
      <c r="B15" s="48">
        <v>403.2</v>
      </c>
      <c r="C15" s="48">
        <v>449.5</v>
      </c>
    </row>
    <row r="16" spans="1:3" s="2" customFormat="1" ht="25.5" customHeight="1">
      <c r="A16" s="45" t="s">
        <v>48</v>
      </c>
      <c r="B16" s="48">
        <v>161.7</v>
      </c>
      <c r="C16" s="48">
        <v>180.1</v>
      </c>
    </row>
    <row r="17" spans="1:3" s="2" customFormat="1" ht="25.5" customHeight="1">
      <c r="A17" s="45" t="s">
        <v>49</v>
      </c>
      <c r="B17" s="48">
        <v>477.3</v>
      </c>
      <c r="C17" s="48">
        <v>528.7</v>
      </c>
    </row>
    <row r="18" spans="1:3" s="2" customFormat="1" ht="32.25" customHeight="1">
      <c r="A18" s="45" t="s">
        <v>61</v>
      </c>
      <c r="B18" s="48">
        <v>127.5</v>
      </c>
      <c r="C18" s="48">
        <v>139.4</v>
      </c>
    </row>
    <row r="19" spans="1:3" s="2" customFormat="1" ht="31.5" customHeight="1">
      <c r="A19" s="45" t="s">
        <v>62</v>
      </c>
      <c r="B19" s="48">
        <v>408.2</v>
      </c>
      <c r="C19" s="48">
        <v>450.6</v>
      </c>
    </row>
    <row r="20" spans="1:3" s="2" customFormat="1" ht="28.5" customHeight="1">
      <c r="A20" s="45" t="s">
        <v>63</v>
      </c>
      <c r="B20" s="48">
        <v>487.8</v>
      </c>
      <c r="C20" s="48">
        <v>511.8</v>
      </c>
    </row>
    <row r="21" spans="1:3" s="2" customFormat="1" ht="25.5" customHeight="1">
      <c r="A21" s="45" t="s">
        <v>53</v>
      </c>
      <c r="B21" s="48">
        <v>208.4</v>
      </c>
      <c r="C21" s="48">
        <v>230.4</v>
      </c>
    </row>
    <row r="22" spans="1:3" s="2" customFormat="1" ht="28.5" customHeight="1">
      <c r="A22" s="45" t="s">
        <v>64</v>
      </c>
      <c r="B22" s="48">
        <v>162.6</v>
      </c>
      <c r="C22" s="48">
        <v>178.6</v>
      </c>
    </row>
    <row r="23" spans="1:3" s="2" customFormat="1" ht="30" customHeight="1">
      <c r="A23" s="45" t="s">
        <v>65</v>
      </c>
      <c r="B23" s="48">
        <v>120.2</v>
      </c>
      <c r="C23" s="48">
        <v>133.6</v>
      </c>
    </row>
    <row r="24" spans="1:3" s="2" customFormat="1" ht="25.5" customHeight="1">
      <c r="A24" s="45" t="s">
        <v>56</v>
      </c>
      <c r="B24" s="48">
        <v>92</v>
      </c>
      <c r="C24" s="48">
        <v>102.5</v>
      </c>
    </row>
    <row r="25" spans="1:3" s="2" customFormat="1" ht="28.5" customHeight="1">
      <c r="A25" s="45" t="s">
        <v>66</v>
      </c>
      <c r="B25" s="48">
        <v>126.1</v>
      </c>
      <c r="C25" s="48">
        <v>140.5</v>
      </c>
    </row>
    <row r="26" spans="1:3" s="2" customFormat="1" ht="25.5" customHeight="1">
      <c r="A26" s="45" t="s">
        <v>58</v>
      </c>
      <c r="B26" s="48">
        <v>57.9</v>
      </c>
      <c r="C26" s="48">
        <v>59.1</v>
      </c>
    </row>
    <row r="27" spans="1:3" ht="14.25">
      <c r="A27" s="46" t="s">
        <v>21</v>
      </c>
      <c r="B27" s="14">
        <f>SUM(B8:B26)</f>
        <v>19977</v>
      </c>
      <c r="C27" s="14">
        <f>SUM(C8:C26)</f>
        <v>22274.89999999999</v>
      </c>
    </row>
    <row r="28" spans="1:3" ht="16.5" customHeight="1">
      <c r="A28" s="13" t="s">
        <v>38</v>
      </c>
      <c r="B28" s="48">
        <v>300</v>
      </c>
      <c r="C28" s="48">
        <v>300</v>
      </c>
    </row>
    <row r="29" spans="1:3" ht="16.5" customHeight="1">
      <c r="A29" s="46" t="s">
        <v>0</v>
      </c>
      <c r="B29" s="14">
        <f>SUM(B27:B28)</f>
        <v>20277</v>
      </c>
      <c r="C29" s="14">
        <f>SUM(C27:C28)</f>
        <v>22574.89999999999</v>
      </c>
    </row>
    <row r="30" spans="1:3" ht="12.75">
      <c r="A30" s="27"/>
      <c r="B30" s="28"/>
      <c r="C30" s="19"/>
    </row>
    <row r="31" ht="12.75">
      <c r="A31" s="16"/>
    </row>
    <row r="32" ht="12">
      <c r="A32" s="67"/>
    </row>
  </sheetData>
  <mergeCells count="3">
    <mergeCell ref="A3:C3"/>
    <mergeCell ref="A6:A7"/>
    <mergeCell ref="B6:C6"/>
  </mergeCells>
  <printOptions horizontalCentered="1"/>
  <pageMargins left="0.984251968503937" right="0.9055118110236221" top="0.7874015748031497" bottom="0.7874015748031497" header="0.5118110236220472" footer="0.5118110236220472"/>
  <pageSetup firstPageNumber="10" useFirstPageNumber="1" horizontalDpi="600" verticalDpi="600" orientation="portrait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3">
      <selection activeCell="E1" sqref="E1:F16384"/>
    </sheetView>
  </sheetViews>
  <sheetFormatPr defaultColWidth="9.125" defaultRowHeight="12.75"/>
  <cols>
    <col min="1" max="1" width="49.25390625" style="1" customWidth="1"/>
    <col min="2" max="3" width="15.75390625" style="1" hidden="1" customWidth="1"/>
    <col min="4" max="4" width="15.75390625" style="1" customWidth="1"/>
    <col min="5" max="6" width="15.75390625" style="1" hidden="1" customWidth="1"/>
    <col min="7" max="7" width="15.75390625" style="1" customWidth="1"/>
    <col min="8" max="16384" width="9.125" style="1" customWidth="1"/>
  </cols>
  <sheetData>
    <row r="1" spans="1:7" ht="16.5" customHeight="1">
      <c r="A1" s="3"/>
      <c r="B1" s="3"/>
      <c r="C1" s="3"/>
      <c r="D1" s="3"/>
      <c r="E1" s="3" t="s">
        <v>90</v>
      </c>
      <c r="F1" s="3"/>
      <c r="G1" s="3" t="s">
        <v>90</v>
      </c>
    </row>
    <row r="2" spans="1:7" ht="16.5" customHeight="1">
      <c r="A2" s="3"/>
      <c r="B2" s="3"/>
      <c r="C2" s="3"/>
      <c r="D2" s="3"/>
      <c r="E2" s="3"/>
      <c r="F2" s="3"/>
      <c r="G2" s="3"/>
    </row>
    <row r="3" spans="1:7" ht="208.5" customHeight="1">
      <c r="A3" s="136" t="s">
        <v>128</v>
      </c>
      <c r="B3" s="136"/>
      <c r="C3" s="136"/>
      <c r="D3" s="136"/>
      <c r="E3" s="136"/>
      <c r="F3" s="138"/>
      <c r="G3" s="138"/>
    </row>
    <row r="4" spans="1:7" ht="21" customHeight="1">
      <c r="A4" s="79"/>
      <c r="B4" s="79"/>
      <c r="C4" s="79"/>
      <c r="D4" s="79"/>
      <c r="E4" s="79"/>
      <c r="F4" s="79"/>
      <c r="G4" s="79"/>
    </row>
    <row r="5" spans="5:7" ht="12" customHeight="1">
      <c r="E5" s="78"/>
      <c r="F5" s="78"/>
      <c r="G5" s="78" t="s">
        <v>143</v>
      </c>
    </row>
    <row r="6" spans="1:7" ht="21" customHeight="1">
      <c r="A6" s="130" t="s">
        <v>2</v>
      </c>
      <c r="B6" s="132" t="s">
        <v>123</v>
      </c>
      <c r="C6" s="132"/>
      <c r="D6" s="132"/>
      <c r="E6" s="133"/>
      <c r="F6" s="137"/>
      <c r="G6" s="137"/>
    </row>
    <row r="7" spans="1:7" ht="32.25" customHeight="1">
      <c r="A7" s="131"/>
      <c r="B7" s="51" t="s">
        <v>100</v>
      </c>
      <c r="C7" s="82" t="s">
        <v>127</v>
      </c>
      <c r="D7" s="51" t="s">
        <v>100</v>
      </c>
      <c r="E7" s="51" t="s">
        <v>101</v>
      </c>
      <c r="F7" s="82" t="s">
        <v>127</v>
      </c>
      <c r="G7" s="51" t="s">
        <v>101</v>
      </c>
    </row>
    <row r="8" spans="1:7" s="2" customFormat="1" ht="32.25" customHeight="1">
      <c r="A8" s="45" t="s">
        <v>43</v>
      </c>
      <c r="B8" s="48">
        <v>408</v>
      </c>
      <c r="C8" s="83">
        <v>4680</v>
      </c>
      <c r="D8" s="48">
        <f>B8+C8</f>
        <v>5088</v>
      </c>
      <c r="E8" s="48">
        <v>408</v>
      </c>
      <c r="F8" s="83">
        <v>4680</v>
      </c>
      <c r="G8" s="48">
        <f>E8+F8</f>
        <v>5088</v>
      </c>
    </row>
    <row r="9" spans="1:7" s="2" customFormat="1" ht="32.25" customHeight="1">
      <c r="A9" s="45" t="s">
        <v>60</v>
      </c>
      <c r="B9" s="48">
        <v>384</v>
      </c>
      <c r="C9" s="83">
        <v>2380</v>
      </c>
      <c r="D9" s="48">
        <f aca="true" t="shared" si="0" ref="D9:D21">B9+C9</f>
        <v>2764</v>
      </c>
      <c r="E9" s="48">
        <v>384</v>
      </c>
      <c r="F9" s="83">
        <v>2380</v>
      </c>
      <c r="G9" s="48">
        <f aca="true" t="shared" si="1" ref="G9:G21">E9+F9</f>
        <v>2764</v>
      </c>
    </row>
    <row r="10" spans="1:7" s="2" customFormat="1" ht="31.5" customHeight="1">
      <c r="A10" s="45" t="s">
        <v>45</v>
      </c>
      <c r="B10" s="48">
        <v>48</v>
      </c>
      <c r="C10" s="83">
        <v>1512</v>
      </c>
      <c r="D10" s="48">
        <f t="shared" si="0"/>
        <v>1560</v>
      </c>
      <c r="E10" s="48">
        <v>24</v>
      </c>
      <c r="F10" s="83">
        <v>1512</v>
      </c>
      <c r="G10" s="48">
        <f t="shared" si="1"/>
        <v>1536</v>
      </c>
    </row>
    <row r="11" spans="1:7" s="2" customFormat="1" ht="33" customHeight="1">
      <c r="A11" s="45" t="s">
        <v>46</v>
      </c>
      <c r="B11" s="48">
        <v>528</v>
      </c>
      <c r="C11" s="83">
        <v>3240</v>
      </c>
      <c r="D11" s="48">
        <f t="shared" si="0"/>
        <v>3768</v>
      </c>
      <c r="E11" s="48">
        <v>528</v>
      </c>
      <c r="F11" s="83">
        <v>3240</v>
      </c>
      <c r="G11" s="48">
        <f t="shared" si="1"/>
        <v>3768</v>
      </c>
    </row>
    <row r="12" spans="1:7" s="2" customFormat="1" ht="29.25" customHeight="1">
      <c r="A12" s="45" t="s">
        <v>48</v>
      </c>
      <c r="B12" s="48">
        <v>768</v>
      </c>
      <c r="C12" s="83">
        <v>4800</v>
      </c>
      <c r="D12" s="48">
        <f t="shared" si="0"/>
        <v>5568</v>
      </c>
      <c r="E12" s="48">
        <v>768</v>
      </c>
      <c r="F12" s="83">
        <v>4800</v>
      </c>
      <c r="G12" s="48">
        <f t="shared" si="1"/>
        <v>5568</v>
      </c>
    </row>
    <row r="13" spans="1:7" s="2" customFormat="1" ht="33.75" customHeight="1">
      <c r="A13" s="45" t="s">
        <v>49</v>
      </c>
      <c r="B13" s="48">
        <v>600</v>
      </c>
      <c r="C13" s="83">
        <v>5520</v>
      </c>
      <c r="D13" s="48">
        <f t="shared" si="0"/>
        <v>6120</v>
      </c>
      <c r="E13" s="48">
        <v>600</v>
      </c>
      <c r="F13" s="83">
        <v>5520</v>
      </c>
      <c r="G13" s="48">
        <f t="shared" si="1"/>
        <v>6120</v>
      </c>
    </row>
    <row r="14" spans="1:7" s="2" customFormat="1" ht="33.75" customHeight="1">
      <c r="A14" s="45" t="s">
        <v>61</v>
      </c>
      <c r="B14" s="48">
        <v>72</v>
      </c>
      <c r="C14" s="83">
        <v>48</v>
      </c>
      <c r="D14" s="48">
        <f t="shared" si="0"/>
        <v>120</v>
      </c>
      <c r="E14" s="48">
        <v>72</v>
      </c>
      <c r="F14" s="83">
        <v>48</v>
      </c>
      <c r="G14" s="48">
        <f t="shared" si="1"/>
        <v>120</v>
      </c>
    </row>
    <row r="15" spans="1:7" s="2" customFormat="1" ht="27.75" customHeight="1">
      <c r="A15" s="45" t="s">
        <v>62</v>
      </c>
      <c r="B15" s="48">
        <v>48</v>
      </c>
      <c r="C15" s="83">
        <v>336</v>
      </c>
      <c r="D15" s="48">
        <f t="shared" si="0"/>
        <v>384</v>
      </c>
      <c r="E15" s="48">
        <v>48</v>
      </c>
      <c r="F15" s="83">
        <v>336</v>
      </c>
      <c r="G15" s="48">
        <f t="shared" si="1"/>
        <v>384</v>
      </c>
    </row>
    <row r="16" spans="1:7" s="2" customFormat="1" ht="34.5" customHeight="1">
      <c r="A16" s="45" t="s">
        <v>53</v>
      </c>
      <c r="B16" s="48">
        <v>792</v>
      </c>
      <c r="C16" s="83">
        <v>3264</v>
      </c>
      <c r="D16" s="48">
        <f t="shared" si="0"/>
        <v>4056</v>
      </c>
      <c r="E16" s="48">
        <v>816</v>
      </c>
      <c r="F16" s="83">
        <v>3264</v>
      </c>
      <c r="G16" s="48">
        <f t="shared" si="1"/>
        <v>4080</v>
      </c>
    </row>
    <row r="17" spans="1:7" s="2" customFormat="1" ht="30.75" customHeight="1">
      <c r="A17" s="45" t="s">
        <v>64</v>
      </c>
      <c r="B17" s="48">
        <v>48</v>
      </c>
      <c r="C17" s="83">
        <v>2040</v>
      </c>
      <c r="D17" s="48">
        <f t="shared" si="0"/>
        <v>2088</v>
      </c>
      <c r="E17" s="48">
        <v>48</v>
      </c>
      <c r="F17" s="83">
        <v>2040</v>
      </c>
      <c r="G17" s="48">
        <f t="shared" si="1"/>
        <v>2088</v>
      </c>
    </row>
    <row r="18" spans="1:7" s="2" customFormat="1" ht="30" customHeight="1">
      <c r="A18" s="45" t="s">
        <v>65</v>
      </c>
      <c r="B18" s="48">
        <v>480</v>
      </c>
      <c r="C18" s="83">
        <v>2232</v>
      </c>
      <c r="D18" s="48">
        <f t="shared" si="0"/>
        <v>2712</v>
      </c>
      <c r="E18" s="48">
        <v>480</v>
      </c>
      <c r="F18" s="83">
        <v>2232</v>
      </c>
      <c r="G18" s="48">
        <f t="shared" si="1"/>
        <v>2712</v>
      </c>
    </row>
    <row r="19" spans="1:7" s="2" customFormat="1" ht="30" customHeight="1">
      <c r="A19" s="45" t="s">
        <v>56</v>
      </c>
      <c r="B19" s="48">
        <v>240</v>
      </c>
      <c r="C19" s="83">
        <v>2088</v>
      </c>
      <c r="D19" s="48">
        <f t="shared" si="0"/>
        <v>2328</v>
      </c>
      <c r="E19" s="48">
        <v>240</v>
      </c>
      <c r="F19" s="83">
        <v>2088</v>
      </c>
      <c r="G19" s="48">
        <f t="shared" si="1"/>
        <v>2328</v>
      </c>
    </row>
    <row r="20" spans="1:7" s="2" customFormat="1" ht="30" customHeight="1">
      <c r="A20" s="45" t="s">
        <v>66</v>
      </c>
      <c r="B20" s="48">
        <v>264</v>
      </c>
      <c r="C20" s="83">
        <v>2064</v>
      </c>
      <c r="D20" s="48">
        <f t="shared" si="0"/>
        <v>2328</v>
      </c>
      <c r="E20" s="48">
        <v>264</v>
      </c>
      <c r="F20" s="83">
        <v>2064</v>
      </c>
      <c r="G20" s="48">
        <f t="shared" si="1"/>
        <v>2328</v>
      </c>
    </row>
    <row r="21" spans="1:7" s="2" customFormat="1" ht="30" customHeight="1">
      <c r="A21" s="45" t="s">
        <v>58</v>
      </c>
      <c r="B21" s="48"/>
      <c r="C21" s="83">
        <v>336</v>
      </c>
      <c r="D21" s="48">
        <f t="shared" si="0"/>
        <v>336</v>
      </c>
      <c r="E21" s="48"/>
      <c r="F21" s="83">
        <v>336</v>
      </c>
      <c r="G21" s="48">
        <f t="shared" si="1"/>
        <v>336</v>
      </c>
    </row>
    <row r="22" spans="1:7" ht="25.5" customHeight="1">
      <c r="A22" s="46" t="s">
        <v>21</v>
      </c>
      <c r="B22" s="14">
        <f>SUM(B8:B20)</f>
        <v>4680</v>
      </c>
      <c r="C22" s="84">
        <f>SUM(C8:C21)</f>
        <v>34540</v>
      </c>
      <c r="D22" s="14">
        <f>SUM(D8:D21)</f>
        <v>39220</v>
      </c>
      <c r="E22" s="14">
        <f>SUM(E8:E20)</f>
        <v>4680</v>
      </c>
      <c r="F22" s="84">
        <f>SUM(F8:F21)</f>
        <v>34540</v>
      </c>
      <c r="G22" s="14">
        <f>SUM(G8:G21)</f>
        <v>39220</v>
      </c>
    </row>
    <row r="23" spans="1:7" ht="25.5" customHeight="1">
      <c r="A23" s="13" t="s">
        <v>38</v>
      </c>
      <c r="B23" s="48">
        <v>245</v>
      </c>
      <c r="C23" s="83"/>
      <c r="D23" s="48">
        <f>B23+C23</f>
        <v>245</v>
      </c>
      <c r="E23" s="48">
        <v>245</v>
      </c>
      <c r="F23" s="83"/>
      <c r="G23" s="48">
        <f>E23+F23</f>
        <v>245</v>
      </c>
    </row>
    <row r="24" spans="1:7" ht="25.5" customHeight="1">
      <c r="A24" s="46" t="s">
        <v>0</v>
      </c>
      <c r="B24" s="14">
        <f aca="true" t="shared" si="2" ref="B24:G24">SUM(B22:B23)</f>
        <v>4925</v>
      </c>
      <c r="C24" s="84">
        <f t="shared" si="2"/>
        <v>34540</v>
      </c>
      <c r="D24" s="14">
        <f t="shared" si="2"/>
        <v>39465</v>
      </c>
      <c r="E24" s="14">
        <f t="shared" si="2"/>
        <v>4925</v>
      </c>
      <c r="F24" s="84">
        <f t="shared" si="2"/>
        <v>34540</v>
      </c>
      <c r="G24" s="14">
        <f t="shared" si="2"/>
        <v>39465</v>
      </c>
    </row>
    <row r="25" spans="1:7" ht="12.75">
      <c r="A25" s="27"/>
      <c r="B25" s="28"/>
      <c r="C25" s="28"/>
      <c r="D25" s="28"/>
      <c r="E25" s="19"/>
      <c r="F25" s="28"/>
      <c r="G25" s="28"/>
    </row>
    <row r="26" ht="12.75">
      <c r="A26" s="16"/>
    </row>
    <row r="27" ht="12">
      <c r="A27" s="67"/>
    </row>
  </sheetData>
  <mergeCells count="3">
    <mergeCell ref="A6:A7"/>
    <mergeCell ref="B6:G6"/>
    <mergeCell ref="A3:G3"/>
  </mergeCells>
  <printOptions horizontalCentered="1"/>
  <pageMargins left="0.984251968503937" right="0.984251968503937" top="0.7874015748031497" bottom="0.7874015748031497" header="0.5118110236220472" footer="0.5118110236220472"/>
  <pageSetup firstPageNumber="11" useFirstPageNumber="1" horizontalDpi="600" verticalDpi="600" orientation="landscape" paperSize="9" scale="86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C5" sqref="C5"/>
    </sheetView>
  </sheetViews>
  <sheetFormatPr defaultColWidth="9.125" defaultRowHeight="12.75"/>
  <cols>
    <col min="1" max="1" width="47.25390625" style="1" customWidth="1"/>
    <col min="2" max="3" width="15.75390625" style="1" customWidth="1"/>
    <col min="4" max="16384" width="9.125" style="1" customWidth="1"/>
  </cols>
  <sheetData>
    <row r="1" spans="1:3" ht="16.5" customHeight="1">
      <c r="A1" s="3"/>
      <c r="B1" s="3"/>
      <c r="C1" s="3" t="s">
        <v>91</v>
      </c>
    </row>
    <row r="2" spans="1:3" ht="16.5" customHeight="1">
      <c r="A2" s="3"/>
      <c r="B2" s="3"/>
      <c r="C2" s="3"/>
    </row>
    <row r="3" spans="1:3" ht="109.5" customHeight="1">
      <c r="A3" s="136" t="s">
        <v>124</v>
      </c>
      <c r="B3" s="136"/>
      <c r="C3" s="136"/>
    </row>
    <row r="4" spans="1:3" ht="20.25" customHeight="1">
      <c r="A4" s="76"/>
      <c r="B4" s="76"/>
      <c r="C4" s="76"/>
    </row>
    <row r="5" ht="18" customHeight="1">
      <c r="C5" s="78" t="s">
        <v>143</v>
      </c>
    </row>
    <row r="6" spans="1:3" ht="21" customHeight="1">
      <c r="A6" s="130" t="s">
        <v>2</v>
      </c>
      <c r="B6" s="132" t="s">
        <v>123</v>
      </c>
      <c r="C6" s="133"/>
    </row>
    <row r="7" spans="1:3" ht="24" customHeight="1">
      <c r="A7" s="131"/>
      <c r="B7" s="51" t="s">
        <v>100</v>
      </c>
      <c r="C7" s="51" t="s">
        <v>101</v>
      </c>
    </row>
    <row r="8" spans="1:3" s="2" customFormat="1" ht="25.5" customHeight="1">
      <c r="A8" s="45" t="s">
        <v>59</v>
      </c>
      <c r="B8" s="48">
        <v>1690.5</v>
      </c>
      <c r="C8" s="48">
        <v>1563.3</v>
      </c>
    </row>
    <row r="9" spans="1:3" s="2" customFormat="1" ht="25.5" customHeight="1">
      <c r="A9" s="45" t="s">
        <v>39</v>
      </c>
      <c r="B9" s="48">
        <v>1499</v>
      </c>
      <c r="C9" s="48">
        <v>1448</v>
      </c>
    </row>
    <row r="10" spans="1:3" ht="25.5" customHeight="1">
      <c r="A10" s="46" t="s">
        <v>0</v>
      </c>
      <c r="B10" s="14">
        <f>B8+B9</f>
        <v>3189.5</v>
      </c>
      <c r="C10" s="14">
        <f>C8+C9</f>
        <v>3011.3</v>
      </c>
    </row>
    <row r="11" spans="1:3" ht="12.75">
      <c r="A11" s="27"/>
      <c r="B11" s="28"/>
      <c r="C11" s="19"/>
    </row>
    <row r="12" ht="12.75">
      <c r="A12" s="16"/>
    </row>
    <row r="13" ht="12">
      <c r="A13" s="67"/>
    </row>
  </sheetData>
  <mergeCells count="3">
    <mergeCell ref="A3:C3"/>
    <mergeCell ref="A6:A7"/>
    <mergeCell ref="B6:C6"/>
  </mergeCells>
  <printOptions horizontalCentered="1"/>
  <pageMargins left="0.984251968503937" right="0.984251968503937" top="0.7874015748031497" bottom="0.7874015748031497" header="0.5118110236220472" footer="0.5118110236220472"/>
  <pageSetup firstPageNumber="13" useFirstPageNumber="1" horizontalDpi="600" verticalDpi="600" orientation="portrait" paperSize="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" sqref="A1:IV16384"/>
    </sheetView>
  </sheetViews>
  <sheetFormatPr defaultColWidth="9.125" defaultRowHeight="12.75"/>
  <cols>
    <col min="1" max="1" width="50.375" style="1" customWidth="1"/>
    <col min="2" max="3" width="15.75390625" style="1" customWidth="1"/>
    <col min="4" max="16384" width="9.125" style="1" customWidth="1"/>
  </cols>
  <sheetData>
    <row r="1" spans="1:3" ht="16.5" customHeight="1">
      <c r="A1" s="3"/>
      <c r="B1" s="3"/>
      <c r="C1" s="3" t="s">
        <v>106</v>
      </c>
    </row>
    <row r="2" spans="1:3" ht="16.5" customHeight="1">
      <c r="A2" s="3"/>
      <c r="B2" s="3"/>
      <c r="C2" s="3"/>
    </row>
    <row r="3" spans="1:3" ht="107.25" customHeight="1">
      <c r="A3" s="136" t="s">
        <v>119</v>
      </c>
      <c r="B3" s="136"/>
      <c r="C3" s="136"/>
    </row>
    <row r="4" spans="1:3" ht="30.75" customHeight="1">
      <c r="A4" s="79"/>
      <c r="B4" s="79"/>
      <c r="C4" s="79"/>
    </row>
    <row r="5" ht="18" customHeight="1">
      <c r="C5" s="78" t="s">
        <v>143</v>
      </c>
    </row>
    <row r="6" spans="1:3" ht="21" customHeight="1">
      <c r="A6" s="130" t="s">
        <v>2</v>
      </c>
      <c r="B6" s="132" t="s">
        <v>123</v>
      </c>
      <c r="C6" s="133"/>
    </row>
    <row r="7" spans="1:3" ht="29.25" customHeight="1">
      <c r="A7" s="131"/>
      <c r="B7" s="51" t="s">
        <v>100</v>
      </c>
      <c r="C7" s="51" t="s">
        <v>101</v>
      </c>
    </row>
    <row r="8" spans="1:3" s="2" customFormat="1" ht="25.5" customHeight="1">
      <c r="A8" s="45" t="s">
        <v>59</v>
      </c>
      <c r="B8" s="48">
        <v>2503.8</v>
      </c>
      <c r="C8" s="48">
        <v>2503.8</v>
      </c>
    </row>
    <row r="9" spans="1:3" ht="25.5" customHeight="1">
      <c r="A9" s="46" t="s">
        <v>0</v>
      </c>
      <c r="B9" s="14">
        <f>B8</f>
        <v>2503.8</v>
      </c>
      <c r="C9" s="14">
        <f>C8</f>
        <v>2503.8</v>
      </c>
    </row>
    <row r="10" spans="1:3" ht="12.75">
      <c r="A10" s="27"/>
      <c r="B10" s="28"/>
      <c r="C10" s="19"/>
    </row>
    <row r="11" ht="12.75">
      <c r="A11" s="16"/>
    </row>
    <row r="12" ht="12">
      <c r="A12" s="67"/>
    </row>
  </sheetData>
  <mergeCells count="3">
    <mergeCell ref="A3:C3"/>
    <mergeCell ref="A6:A7"/>
    <mergeCell ref="B6:C6"/>
  </mergeCells>
  <printOptions horizontalCentered="1"/>
  <pageMargins left="0.984251968503937" right="0.984251968503937" top="0.7874015748031497" bottom="0.7874015748031497" header="0.5118110236220472" footer="0.5118110236220472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M36"/>
  <sheetViews>
    <sheetView view="pageBreakPreview" zoomScaleSheetLayoutView="100" zoomScalePageLayoutView="0" workbookViewId="0" topLeftCell="A1">
      <pane ySplit="7" topLeftCell="BM26" activePane="bottomLeft" state="frozen"/>
      <selection pane="topLeft" activeCell="A13" sqref="A13:C13"/>
      <selection pane="bottomLeft" activeCell="AE32" sqref="AE32"/>
    </sheetView>
  </sheetViews>
  <sheetFormatPr defaultColWidth="9.125" defaultRowHeight="12.75"/>
  <cols>
    <col min="1" max="1" width="60.375" style="1" customWidth="1"/>
    <col min="2" max="2" width="7.625" style="1" customWidth="1"/>
    <col min="3" max="3" width="10.875" style="1" customWidth="1"/>
    <col min="4" max="5" width="16.75390625" style="1" hidden="1" customWidth="1"/>
    <col min="6" max="6" width="14.875" style="1" hidden="1" customWidth="1"/>
    <col min="7" max="7" width="13.625" style="1" hidden="1" customWidth="1"/>
    <col min="8" max="9" width="16.75390625" style="1" hidden="1" customWidth="1"/>
    <col min="10" max="10" width="14.875" style="1" hidden="1" customWidth="1"/>
    <col min="11" max="11" width="13.625" style="1" hidden="1" customWidth="1"/>
    <col min="12" max="13" width="16.75390625" style="1" hidden="1" customWidth="1"/>
    <col min="14" max="14" width="14.875" style="1" hidden="1" customWidth="1"/>
    <col min="15" max="15" width="13.625" style="1" hidden="1" customWidth="1"/>
    <col min="16" max="17" width="16.75390625" style="1" hidden="1" customWidth="1"/>
    <col min="18" max="18" width="14.875" style="1" hidden="1" customWidth="1"/>
    <col min="19" max="19" width="13.625" style="1" hidden="1" customWidth="1"/>
    <col min="20" max="21" width="16.75390625" style="1" hidden="1" customWidth="1"/>
    <col min="22" max="22" width="14.875" style="1" hidden="1" customWidth="1"/>
    <col min="23" max="23" width="13.625" style="1" hidden="1" customWidth="1"/>
    <col min="24" max="25" width="16.75390625" style="1" hidden="1" customWidth="1"/>
    <col min="26" max="26" width="14.875" style="1" hidden="1" customWidth="1"/>
    <col min="27" max="27" width="13.625" style="1" hidden="1" customWidth="1"/>
    <col min="28" max="29" width="16.75390625" style="1" customWidth="1"/>
    <col min="30" max="30" width="14.875" style="1" customWidth="1"/>
    <col min="31" max="31" width="13.625" style="1" customWidth="1"/>
    <col min="32" max="33" width="16.75390625" style="1" customWidth="1"/>
    <col min="34" max="34" width="14.875" style="1" customWidth="1"/>
    <col min="35" max="35" width="13.625" style="1" customWidth="1"/>
    <col min="36" max="37" width="16.75390625" style="1" customWidth="1"/>
    <col min="38" max="38" width="14.875" style="1" customWidth="1"/>
    <col min="39" max="39" width="13.625" style="1" customWidth="1"/>
    <col min="40" max="16384" width="9.125" style="1" customWidth="1"/>
  </cols>
  <sheetData>
    <row r="1" spans="1:39" ht="14.25" customHeight="1">
      <c r="A1" s="5"/>
      <c r="B1" s="5"/>
      <c r="D1" s="5"/>
      <c r="E1" s="5"/>
      <c r="F1" s="5"/>
      <c r="G1" s="3" t="s">
        <v>107</v>
      </c>
      <c r="H1" s="5"/>
      <c r="I1" s="5"/>
      <c r="J1" s="5"/>
      <c r="K1" s="3" t="s">
        <v>107</v>
      </c>
      <c r="L1" s="5"/>
      <c r="M1" s="5"/>
      <c r="N1" s="5"/>
      <c r="O1" s="3" t="s">
        <v>107</v>
      </c>
      <c r="P1" s="5"/>
      <c r="Q1" s="5"/>
      <c r="R1" s="5"/>
      <c r="S1" s="3" t="s">
        <v>107</v>
      </c>
      <c r="T1" s="5"/>
      <c r="U1" s="5"/>
      <c r="V1" s="5"/>
      <c r="W1" s="3" t="s">
        <v>107</v>
      </c>
      <c r="X1" s="5"/>
      <c r="Y1" s="5"/>
      <c r="Z1" s="5"/>
      <c r="AA1" s="3" t="s">
        <v>107</v>
      </c>
      <c r="AB1" s="5"/>
      <c r="AC1" s="5"/>
      <c r="AD1" s="5"/>
      <c r="AE1" s="3" t="s">
        <v>107</v>
      </c>
      <c r="AF1" s="5"/>
      <c r="AG1" s="5"/>
      <c r="AH1" s="5"/>
      <c r="AI1" s="3" t="s">
        <v>107</v>
      </c>
      <c r="AJ1" s="5"/>
      <c r="AK1" s="5"/>
      <c r="AL1" s="5"/>
      <c r="AM1" s="3" t="s">
        <v>107</v>
      </c>
    </row>
    <row r="2" spans="1:39" ht="14.25" customHeight="1">
      <c r="A2" s="5"/>
      <c r="B2" s="5"/>
      <c r="D2" s="5"/>
      <c r="E2" s="5"/>
      <c r="F2" s="5"/>
      <c r="G2" s="6"/>
      <c r="H2" s="5"/>
      <c r="I2" s="5"/>
      <c r="J2" s="5"/>
      <c r="K2" s="6"/>
      <c r="L2" s="5"/>
      <c r="M2" s="5"/>
      <c r="N2" s="5"/>
      <c r="O2" s="6"/>
      <c r="P2" s="5"/>
      <c r="Q2" s="5"/>
      <c r="R2" s="5"/>
      <c r="S2" s="6"/>
      <c r="T2" s="5"/>
      <c r="U2" s="5"/>
      <c r="V2" s="5"/>
      <c r="W2" s="6"/>
      <c r="X2" s="5"/>
      <c r="Y2" s="5"/>
      <c r="Z2" s="5"/>
      <c r="AA2" s="6"/>
      <c r="AB2" s="5"/>
      <c r="AC2" s="5"/>
      <c r="AD2" s="5"/>
      <c r="AE2" s="6"/>
      <c r="AF2" s="5"/>
      <c r="AG2" s="5"/>
      <c r="AH2" s="5"/>
      <c r="AI2" s="6"/>
      <c r="AJ2" s="5"/>
      <c r="AK2" s="5"/>
      <c r="AL2" s="5"/>
      <c r="AM2" s="6"/>
    </row>
    <row r="3" spans="1:7" ht="72.75" customHeight="1">
      <c r="A3" s="134" t="s">
        <v>85</v>
      </c>
      <c r="B3" s="134"/>
      <c r="C3" s="134"/>
      <c r="D3" s="147"/>
      <c r="E3" s="147"/>
      <c r="F3" s="147"/>
      <c r="G3" s="147"/>
    </row>
    <row r="4" spans="1:39" ht="18" customHeight="1">
      <c r="A4" s="65"/>
      <c r="B4" s="65"/>
      <c r="C4" s="65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</row>
    <row r="5" spans="1:39" ht="15" customHeight="1">
      <c r="A5" s="12"/>
      <c r="B5" s="12"/>
      <c r="C5" s="12"/>
      <c r="D5" s="139" t="s">
        <v>1</v>
      </c>
      <c r="E5" s="139"/>
      <c r="F5" s="139"/>
      <c r="G5" s="139"/>
      <c r="H5" s="139" t="s">
        <v>1</v>
      </c>
      <c r="I5" s="139"/>
      <c r="J5" s="139"/>
      <c r="K5" s="139"/>
      <c r="L5" s="139" t="s">
        <v>1</v>
      </c>
      <c r="M5" s="139"/>
      <c r="N5" s="139"/>
      <c r="O5" s="139"/>
      <c r="P5" s="139" t="s">
        <v>1</v>
      </c>
      <c r="Q5" s="139"/>
      <c r="R5" s="139"/>
      <c r="S5" s="139"/>
      <c r="T5" s="139" t="s">
        <v>1</v>
      </c>
      <c r="U5" s="139"/>
      <c r="V5" s="139"/>
      <c r="W5" s="139"/>
      <c r="X5" s="139" t="s">
        <v>1</v>
      </c>
      <c r="Y5" s="139"/>
      <c r="Z5" s="139"/>
      <c r="AA5" s="139"/>
      <c r="AB5" s="139" t="s">
        <v>1</v>
      </c>
      <c r="AC5" s="139"/>
      <c r="AD5" s="139"/>
      <c r="AE5" s="139"/>
      <c r="AF5" s="139" t="s">
        <v>1</v>
      </c>
      <c r="AG5" s="139"/>
      <c r="AH5" s="139"/>
      <c r="AI5" s="139"/>
      <c r="AJ5" s="139" t="s">
        <v>1</v>
      </c>
      <c r="AK5" s="139"/>
      <c r="AL5" s="139"/>
      <c r="AM5" s="139"/>
    </row>
    <row r="6" spans="1:39" ht="12.75" customHeight="1">
      <c r="A6" s="132" t="s">
        <v>4</v>
      </c>
      <c r="B6" s="132" t="s">
        <v>5</v>
      </c>
      <c r="C6" s="132" t="s">
        <v>6</v>
      </c>
      <c r="D6" s="132" t="s">
        <v>19</v>
      </c>
      <c r="E6" s="140"/>
      <c r="F6" s="140"/>
      <c r="G6" s="132" t="s">
        <v>0</v>
      </c>
      <c r="H6" s="132" t="s">
        <v>129</v>
      </c>
      <c r="I6" s="140"/>
      <c r="J6" s="140"/>
      <c r="K6" s="132" t="s">
        <v>0</v>
      </c>
      <c r="L6" s="132" t="s">
        <v>19</v>
      </c>
      <c r="M6" s="140"/>
      <c r="N6" s="140"/>
      <c r="O6" s="132" t="s">
        <v>0</v>
      </c>
      <c r="P6" s="132" t="s">
        <v>139</v>
      </c>
      <c r="Q6" s="140"/>
      <c r="R6" s="140"/>
      <c r="S6" s="132" t="s">
        <v>0</v>
      </c>
      <c r="T6" s="132" t="s">
        <v>19</v>
      </c>
      <c r="U6" s="140"/>
      <c r="V6" s="140"/>
      <c r="W6" s="132" t="s">
        <v>0</v>
      </c>
      <c r="X6" s="132" t="s">
        <v>144</v>
      </c>
      <c r="Y6" s="140"/>
      <c r="Z6" s="140"/>
      <c r="AA6" s="132" t="s">
        <v>0</v>
      </c>
      <c r="AB6" s="132" t="s">
        <v>19</v>
      </c>
      <c r="AC6" s="140"/>
      <c r="AD6" s="140"/>
      <c r="AE6" s="132" t="s">
        <v>0</v>
      </c>
      <c r="AF6" s="115" t="s">
        <v>150</v>
      </c>
      <c r="AG6" s="116"/>
      <c r="AH6" s="116"/>
      <c r="AI6" s="115" t="s">
        <v>0</v>
      </c>
      <c r="AJ6" s="132" t="s">
        <v>19</v>
      </c>
      <c r="AK6" s="140"/>
      <c r="AL6" s="140"/>
      <c r="AM6" s="132" t="s">
        <v>0</v>
      </c>
    </row>
    <row r="7" spans="1:39" ht="120.75" customHeight="1">
      <c r="A7" s="156"/>
      <c r="B7" s="157"/>
      <c r="C7" s="157"/>
      <c r="D7" s="51" t="s">
        <v>67</v>
      </c>
      <c r="E7" s="51" t="s">
        <v>72</v>
      </c>
      <c r="F7" s="51" t="s">
        <v>68</v>
      </c>
      <c r="G7" s="140"/>
      <c r="H7" s="51" t="s">
        <v>67</v>
      </c>
      <c r="I7" s="51" t="s">
        <v>72</v>
      </c>
      <c r="J7" s="51" t="s">
        <v>68</v>
      </c>
      <c r="K7" s="140"/>
      <c r="L7" s="51" t="s">
        <v>67</v>
      </c>
      <c r="M7" s="51" t="s">
        <v>72</v>
      </c>
      <c r="N7" s="51" t="s">
        <v>68</v>
      </c>
      <c r="O7" s="140"/>
      <c r="P7" s="51" t="s">
        <v>67</v>
      </c>
      <c r="Q7" s="51" t="s">
        <v>72</v>
      </c>
      <c r="R7" s="51" t="s">
        <v>68</v>
      </c>
      <c r="S7" s="140"/>
      <c r="T7" s="51" t="s">
        <v>67</v>
      </c>
      <c r="U7" s="51" t="s">
        <v>72</v>
      </c>
      <c r="V7" s="51" t="s">
        <v>68</v>
      </c>
      <c r="W7" s="140"/>
      <c r="X7" s="51" t="s">
        <v>67</v>
      </c>
      <c r="Y7" s="51" t="s">
        <v>72</v>
      </c>
      <c r="Z7" s="51" t="s">
        <v>68</v>
      </c>
      <c r="AA7" s="140"/>
      <c r="AB7" s="51" t="s">
        <v>67</v>
      </c>
      <c r="AC7" s="51" t="s">
        <v>72</v>
      </c>
      <c r="AD7" s="51" t="s">
        <v>68</v>
      </c>
      <c r="AE7" s="140"/>
      <c r="AF7" s="82" t="s">
        <v>67</v>
      </c>
      <c r="AG7" s="82" t="s">
        <v>72</v>
      </c>
      <c r="AH7" s="82" t="s">
        <v>68</v>
      </c>
      <c r="AI7" s="116"/>
      <c r="AJ7" s="51" t="s">
        <v>67</v>
      </c>
      <c r="AK7" s="51" t="s">
        <v>72</v>
      </c>
      <c r="AL7" s="51" t="s">
        <v>68</v>
      </c>
      <c r="AM7" s="140"/>
    </row>
    <row r="8" spans="1:39" ht="42" customHeight="1">
      <c r="A8" s="56" t="s">
        <v>23</v>
      </c>
      <c r="B8" s="29" t="s">
        <v>24</v>
      </c>
      <c r="C8" s="30" t="s">
        <v>22</v>
      </c>
      <c r="D8" s="52">
        <v>31629.7</v>
      </c>
      <c r="E8" s="52">
        <v>0</v>
      </c>
      <c r="F8" s="52">
        <v>0</v>
      </c>
      <c r="G8" s="52">
        <v>31629.7</v>
      </c>
      <c r="H8" s="52"/>
      <c r="I8" s="52"/>
      <c r="J8" s="52"/>
      <c r="K8" s="52">
        <f>H8+I8+J8</f>
        <v>0</v>
      </c>
      <c r="L8" s="52">
        <f aca="true" t="shared" si="0" ref="L8:N9">D8+H8</f>
        <v>31629.7</v>
      </c>
      <c r="M8" s="52">
        <f t="shared" si="0"/>
        <v>0</v>
      </c>
      <c r="N8" s="52">
        <f t="shared" si="0"/>
        <v>0</v>
      </c>
      <c r="O8" s="52">
        <f>L8+M8+N8</f>
        <v>31629.7</v>
      </c>
      <c r="P8" s="52"/>
      <c r="Q8" s="52"/>
      <c r="R8" s="52"/>
      <c r="S8" s="52">
        <f>P8+Q8+R8</f>
        <v>0</v>
      </c>
      <c r="T8" s="52">
        <f aca="true" t="shared" si="1" ref="T8:T20">L8+P8</f>
        <v>31629.7</v>
      </c>
      <c r="U8" s="52">
        <f aca="true" t="shared" si="2" ref="U8:U20">M8+Q8</f>
        <v>0</v>
      </c>
      <c r="V8" s="52">
        <f aca="true" t="shared" si="3" ref="V8:V20">N8+R8</f>
        <v>0</v>
      </c>
      <c r="W8" s="52">
        <f>T8+U8+V8</f>
        <v>31629.7</v>
      </c>
      <c r="X8" s="52"/>
      <c r="Y8" s="52"/>
      <c r="Z8" s="52"/>
      <c r="AA8" s="52">
        <f>X8+Y8+Z8</f>
        <v>0</v>
      </c>
      <c r="AB8" s="52">
        <f aca="true" t="shared" si="4" ref="AB8:AB17">T8+X8</f>
        <v>31629.7</v>
      </c>
      <c r="AC8" s="52">
        <f aca="true" t="shared" si="5" ref="AC8:AC17">U8+Y8</f>
        <v>0</v>
      </c>
      <c r="AD8" s="52">
        <f aca="true" t="shared" si="6" ref="AD8:AD17">V8+Z8</f>
        <v>0</v>
      </c>
      <c r="AE8" s="52">
        <f>AB8+AC8+AD8</f>
        <v>31629.7</v>
      </c>
      <c r="AF8" s="85"/>
      <c r="AG8" s="85"/>
      <c r="AH8" s="85"/>
      <c r="AI8" s="85">
        <f>AF8+AG8+AH8</f>
        <v>0</v>
      </c>
      <c r="AJ8" s="52">
        <f aca="true" t="shared" si="7" ref="AJ8:AJ27">AB8+AF8</f>
        <v>31629.7</v>
      </c>
      <c r="AK8" s="52">
        <f aca="true" t="shared" si="8" ref="AK8:AK27">AC8+AG8</f>
        <v>0</v>
      </c>
      <c r="AL8" s="52">
        <f aca="true" t="shared" si="9" ref="AL8:AL27">AD8+AH8</f>
        <v>0</v>
      </c>
      <c r="AM8" s="52">
        <f>AJ8+AK8+AL8</f>
        <v>31629.7</v>
      </c>
    </row>
    <row r="9" spans="1:39" ht="111.75" customHeight="1">
      <c r="A9" s="56" t="s">
        <v>138</v>
      </c>
      <c r="B9" s="29" t="s">
        <v>131</v>
      </c>
      <c r="C9" s="30" t="s">
        <v>132</v>
      </c>
      <c r="D9" s="52"/>
      <c r="E9" s="52"/>
      <c r="F9" s="52"/>
      <c r="G9" s="52"/>
      <c r="H9" s="52">
        <v>10442</v>
      </c>
      <c r="I9" s="52"/>
      <c r="J9" s="52"/>
      <c r="K9" s="52">
        <f>H9+I9+J9</f>
        <v>10442</v>
      </c>
      <c r="L9" s="52">
        <f t="shared" si="0"/>
        <v>10442</v>
      </c>
      <c r="M9" s="52">
        <f t="shared" si="0"/>
        <v>0</v>
      </c>
      <c r="N9" s="52">
        <f t="shared" si="0"/>
        <v>0</v>
      </c>
      <c r="O9" s="52">
        <f>L9+M9+N9</f>
        <v>10442</v>
      </c>
      <c r="P9" s="52"/>
      <c r="Q9" s="52"/>
      <c r="R9" s="52"/>
      <c r="S9" s="52">
        <f>P9+Q9+R9</f>
        <v>0</v>
      </c>
      <c r="T9" s="52">
        <f t="shared" si="1"/>
        <v>10442</v>
      </c>
      <c r="U9" s="52">
        <f t="shared" si="2"/>
        <v>0</v>
      </c>
      <c r="V9" s="52">
        <f t="shared" si="3"/>
        <v>0</v>
      </c>
      <c r="W9" s="52">
        <f>T9+U9+V9</f>
        <v>10442</v>
      </c>
      <c r="X9" s="52">
        <v>-10442</v>
      </c>
      <c r="Y9" s="52"/>
      <c r="Z9" s="52"/>
      <c r="AA9" s="52">
        <f>X9+Y9+Z9</f>
        <v>-10442</v>
      </c>
      <c r="AB9" s="52">
        <f t="shared" si="4"/>
        <v>0</v>
      </c>
      <c r="AC9" s="52">
        <f t="shared" si="5"/>
        <v>0</v>
      </c>
      <c r="AD9" s="52">
        <f t="shared" si="6"/>
        <v>0</v>
      </c>
      <c r="AE9" s="52">
        <f>AB9+AC9+AD9</f>
        <v>0</v>
      </c>
      <c r="AF9" s="85"/>
      <c r="AG9" s="85"/>
      <c r="AH9" s="85"/>
      <c r="AI9" s="85">
        <f>AF9+AG9+AH9</f>
        <v>0</v>
      </c>
      <c r="AJ9" s="52">
        <f t="shared" si="7"/>
        <v>0</v>
      </c>
      <c r="AK9" s="52">
        <f t="shared" si="8"/>
        <v>0</v>
      </c>
      <c r="AL9" s="52">
        <f t="shared" si="9"/>
        <v>0</v>
      </c>
      <c r="AM9" s="52">
        <f>AJ9+AK9+AL9</f>
        <v>0</v>
      </c>
    </row>
    <row r="10" spans="1:39" ht="33.75" customHeight="1">
      <c r="A10" s="57" t="s">
        <v>8</v>
      </c>
      <c r="B10" s="31" t="s">
        <v>9</v>
      </c>
      <c r="C10" s="32" t="s">
        <v>10</v>
      </c>
      <c r="D10" s="52">
        <v>34775.3</v>
      </c>
      <c r="E10" s="52">
        <v>31891.5</v>
      </c>
      <c r="F10" s="52">
        <v>0</v>
      </c>
      <c r="G10" s="52">
        <v>66666.8</v>
      </c>
      <c r="H10" s="52"/>
      <c r="I10" s="52"/>
      <c r="J10" s="52"/>
      <c r="K10" s="52">
        <f aca="true" t="shared" si="10" ref="K10:K27">H10+I10+J10</f>
        <v>0</v>
      </c>
      <c r="L10" s="52">
        <f aca="true" t="shared" si="11" ref="L10:L27">D10+H10</f>
        <v>34775.3</v>
      </c>
      <c r="M10" s="52">
        <f aca="true" t="shared" si="12" ref="M10:M27">E10+I10</f>
        <v>31891.5</v>
      </c>
      <c r="N10" s="52">
        <f aca="true" t="shared" si="13" ref="N10:N27">F10+J10</f>
        <v>0</v>
      </c>
      <c r="O10" s="52">
        <f aca="true" t="shared" si="14" ref="O10:O27">L10+M10+N10</f>
        <v>66666.8</v>
      </c>
      <c r="P10" s="52"/>
      <c r="Q10" s="52"/>
      <c r="R10" s="52"/>
      <c r="S10" s="52">
        <f aca="true" t="shared" si="15" ref="S10:S27">P10+Q10+R10</f>
        <v>0</v>
      </c>
      <c r="T10" s="52">
        <f t="shared" si="1"/>
        <v>34775.3</v>
      </c>
      <c r="U10" s="52">
        <f t="shared" si="2"/>
        <v>31891.5</v>
      </c>
      <c r="V10" s="52">
        <f t="shared" si="3"/>
        <v>0</v>
      </c>
      <c r="W10" s="52">
        <f aca="true" t="shared" si="16" ref="W10:W20">T10+U10+V10</f>
        <v>66666.8</v>
      </c>
      <c r="X10" s="52"/>
      <c r="Y10" s="52"/>
      <c r="Z10" s="52"/>
      <c r="AA10" s="52">
        <f aca="true" t="shared" si="17" ref="AA10:AA27">X10+Y10+Z10</f>
        <v>0</v>
      </c>
      <c r="AB10" s="52">
        <f t="shared" si="4"/>
        <v>34775.3</v>
      </c>
      <c r="AC10" s="52">
        <f t="shared" si="5"/>
        <v>31891.5</v>
      </c>
      <c r="AD10" s="52">
        <f t="shared" si="6"/>
        <v>0</v>
      </c>
      <c r="AE10" s="52">
        <f aca="true" t="shared" si="18" ref="AE10:AE16">AB10+AC10+AD10</f>
        <v>66666.8</v>
      </c>
      <c r="AF10" s="85"/>
      <c r="AG10" s="85"/>
      <c r="AH10" s="85"/>
      <c r="AI10" s="85">
        <f aca="true" t="shared" si="19" ref="AI10:AI29">AF10+AG10+AH10</f>
        <v>0</v>
      </c>
      <c r="AJ10" s="52">
        <f t="shared" si="7"/>
        <v>34775.3</v>
      </c>
      <c r="AK10" s="52">
        <f t="shared" si="8"/>
        <v>31891.5</v>
      </c>
      <c r="AL10" s="52">
        <f t="shared" si="9"/>
        <v>0</v>
      </c>
      <c r="AM10" s="52">
        <f aca="true" t="shared" si="20" ref="AM10:AM16">AJ10+AK10+AL10</f>
        <v>66666.8</v>
      </c>
    </row>
    <row r="11" spans="1:39" ht="54.75" customHeight="1">
      <c r="A11" s="57" t="s">
        <v>32</v>
      </c>
      <c r="B11" s="31" t="s">
        <v>9</v>
      </c>
      <c r="C11" s="32" t="s">
        <v>10</v>
      </c>
      <c r="D11" s="52">
        <v>23593.9</v>
      </c>
      <c r="E11" s="52">
        <v>0</v>
      </c>
      <c r="F11" s="52">
        <v>0</v>
      </c>
      <c r="G11" s="52">
        <v>23593.9</v>
      </c>
      <c r="H11" s="52"/>
      <c r="I11" s="52"/>
      <c r="J11" s="52"/>
      <c r="K11" s="52">
        <f t="shared" si="10"/>
        <v>0</v>
      </c>
      <c r="L11" s="52">
        <f t="shared" si="11"/>
        <v>23593.9</v>
      </c>
      <c r="M11" s="52">
        <f t="shared" si="12"/>
        <v>0</v>
      </c>
      <c r="N11" s="52">
        <f t="shared" si="13"/>
        <v>0</v>
      </c>
      <c r="O11" s="52">
        <f t="shared" si="14"/>
        <v>23593.9</v>
      </c>
      <c r="P11" s="52"/>
      <c r="Q11" s="52"/>
      <c r="R11" s="52"/>
      <c r="S11" s="52">
        <f t="shared" si="15"/>
        <v>0</v>
      </c>
      <c r="T11" s="52">
        <f t="shared" si="1"/>
        <v>23593.9</v>
      </c>
      <c r="U11" s="52">
        <f t="shared" si="2"/>
        <v>0</v>
      </c>
      <c r="V11" s="52">
        <f t="shared" si="3"/>
        <v>0</v>
      </c>
      <c r="W11" s="52">
        <f t="shared" si="16"/>
        <v>23593.9</v>
      </c>
      <c r="X11" s="52"/>
      <c r="Y11" s="52"/>
      <c r="Z11" s="52"/>
      <c r="AA11" s="52">
        <f t="shared" si="17"/>
        <v>0</v>
      </c>
      <c r="AB11" s="52">
        <f t="shared" si="4"/>
        <v>23593.9</v>
      </c>
      <c r="AC11" s="52">
        <f t="shared" si="5"/>
        <v>0</v>
      </c>
      <c r="AD11" s="52">
        <f t="shared" si="6"/>
        <v>0</v>
      </c>
      <c r="AE11" s="52">
        <f t="shared" si="18"/>
        <v>23593.9</v>
      </c>
      <c r="AF11" s="85"/>
      <c r="AG11" s="85"/>
      <c r="AH11" s="85"/>
      <c r="AI11" s="85">
        <f t="shared" si="19"/>
        <v>0</v>
      </c>
      <c r="AJ11" s="52">
        <f t="shared" si="7"/>
        <v>23593.9</v>
      </c>
      <c r="AK11" s="52">
        <f t="shared" si="8"/>
        <v>0</v>
      </c>
      <c r="AL11" s="52">
        <f t="shared" si="9"/>
        <v>0</v>
      </c>
      <c r="AM11" s="52">
        <f t="shared" si="20"/>
        <v>23593.9</v>
      </c>
    </row>
    <row r="12" spans="1:39" ht="62.25" customHeight="1">
      <c r="A12" s="33" t="s">
        <v>81</v>
      </c>
      <c r="B12" s="31" t="s">
        <v>9</v>
      </c>
      <c r="C12" s="34" t="s">
        <v>11</v>
      </c>
      <c r="D12" s="52">
        <v>5600</v>
      </c>
      <c r="E12" s="52">
        <v>5000</v>
      </c>
      <c r="F12" s="52">
        <v>0</v>
      </c>
      <c r="G12" s="52">
        <v>10600</v>
      </c>
      <c r="H12" s="52"/>
      <c r="I12" s="52"/>
      <c r="J12" s="52"/>
      <c r="K12" s="52">
        <f t="shared" si="10"/>
        <v>0</v>
      </c>
      <c r="L12" s="52">
        <f t="shared" si="11"/>
        <v>5600</v>
      </c>
      <c r="M12" s="52">
        <f t="shared" si="12"/>
        <v>5000</v>
      </c>
      <c r="N12" s="52">
        <f t="shared" si="13"/>
        <v>0</v>
      </c>
      <c r="O12" s="52">
        <f t="shared" si="14"/>
        <v>10600</v>
      </c>
      <c r="P12" s="52"/>
      <c r="Q12" s="52"/>
      <c r="R12" s="52"/>
      <c r="S12" s="52">
        <f t="shared" si="15"/>
        <v>0</v>
      </c>
      <c r="T12" s="52">
        <f t="shared" si="1"/>
        <v>5600</v>
      </c>
      <c r="U12" s="52">
        <f t="shared" si="2"/>
        <v>5000</v>
      </c>
      <c r="V12" s="52">
        <f t="shared" si="3"/>
        <v>0</v>
      </c>
      <c r="W12" s="52">
        <f t="shared" si="16"/>
        <v>10600</v>
      </c>
      <c r="X12" s="52"/>
      <c r="Y12" s="52"/>
      <c r="Z12" s="52"/>
      <c r="AA12" s="52">
        <f t="shared" si="17"/>
        <v>0</v>
      </c>
      <c r="AB12" s="52">
        <f t="shared" si="4"/>
        <v>5600</v>
      </c>
      <c r="AC12" s="52">
        <f t="shared" si="5"/>
        <v>5000</v>
      </c>
      <c r="AD12" s="52">
        <f t="shared" si="6"/>
        <v>0</v>
      </c>
      <c r="AE12" s="52">
        <f t="shared" si="18"/>
        <v>10600</v>
      </c>
      <c r="AF12" s="85"/>
      <c r="AG12" s="85"/>
      <c r="AH12" s="85"/>
      <c r="AI12" s="85">
        <f t="shared" si="19"/>
        <v>0</v>
      </c>
      <c r="AJ12" s="52">
        <f t="shared" si="7"/>
        <v>5600</v>
      </c>
      <c r="AK12" s="52">
        <f t="shared" si="8"/>
        <v>5000</v>
      </c>
      <c r="AL12" s="52">
        <f t="shared" si="9"/>
        <v>0</v>
      </c>
      <c r="AM12" s="52">
        <f t="shared" si="20"/>
        <v>10600</v>
      </c>
    </row>
    <row r="13" spans="1:39" ht="69.75" customHeight="1">
      <c r="A13" s="33" t="s">
        <v>82</v>
      </c>
      <c r="B13" s="34" t="s">
        <v>12</v>
      </c>
      <c r="C13" s="7" t="s">
        <v>13</v>
      </c>
      <c r="D13" s="52">
        <v>22516.7</v>
      </c>
      <c r="E13" s="52">
        <v>7342</v>
      </c>
      <c r="F13" s="52">
        <v>0</v>
      </c>
      <c r="G13" s="52">
        <v>29858.7</v>
      </c>
      <c r="H13" s="52">
        <f>100000-100000</f>
        <v>0</v>
      </c>
      <c r="I13" s="52">
        <v>50000</v>
      </c>
      <c r="J13" s="52"/>
      <c r="K13" s="52">
        <f t="shared" si="10"/>
        <v>50000</v>
      </c>
      <c r="L13" s="52">
        <f t="shared" si="11"/>
        <v>22516.7</v>
      </c>
      <c r="M13" s="52">
        <f t="shared" si="12"/>
        <v>57342</v>
      </c>
      <c r="N13" s="52">
        <f t="shared" si="13"/>
        <v>0</v>
      </c>
      <c r="O13" s="52">
        <f t="shared" si="14"/>
        <v>79858.7</v>
      </c>
      <c r="P13" s="52">
        <v>-22516.7</v>
      </c>
      <c r="Q13" s="52">
        <v>-57342</v>
      </c>
      <c r="R13" s="52"/>
      <c r="S13" s="52">
        <f t="shared" si="15"/>
        <v>-79858.7</v>
      </c>
      <c r="T13" s="52">
        <f>L13+P13</f>
        <v>0</v>
      </c>
      <c r="U13" s="52">
        <f>M13+Q13</f>
        <v>0</v>
      </c>
      <c r="V13" s="52">
        <f>N13+R13</f>
        <v>0</v>
      </c>
      <c r="W13" s="52">
        <f t="shared" si="16"/>
        <v>0</v>
      </c>
      <c r="X13" s="52"/>
      <c r="Y13" s="52"/>
      <c r="Z13" s="52"/>
      <c r="AA13" s="52">
        <f t="shared" si="17"/>
        <v>0</v>
      </c>
      <c r="AB13" s="52">
        <f t="shared" si="4"/>
        <v>0</v>
      </c>
      <c r="AC13" s="52">
        <f t="shared" si="5"/>
        <v>0</v>
      </c>
      <c r="AD13" s="52">
        <f t="shared" si="6"/>
        <v>0</v>
      </c>
      <c r="AE13" s="52">
        <f t="shared" si="18"/>
        <v>0</v>
      </c>
      <c r="AF13" s="85"/>
      <c r="AG13" s="85"/>
      <c r="AH13" s="85"/>
      <c r="AI13" s="85">
        <f t="shared" si="19"/>
        <v>0</v>
      </c>
      <c r="AJ13" s="52">
        <f t="shared" si="7"/>
        <v>0</v>
      </c>
      <c r="AK13" s="52">
        <f t="shared" si="8"/>
        <v>0</v>
      </c>
      <c r="AL13" s="52">
        <f t="shared" si="9"/>
        <v>0</v>
      </c>
      <c r="AM13" s="52">
        <f t="shared" si="20"/>
        <v>0</v>
      </c>
    </row>
    <row r="14" spans="1:39" ht="106.5" customHeight="1">
      <c r="A14" s="10" t="s">
        <v>73</v>
      </c>
      <c r="B14" s="8" t="s">
        <v>14</v>
      </c>
      <c r="C14" s="30" t="s">
        <v>16</v>
      </c>
      <c r="D14" s="52">
        <v>368345.1</v>
      </c>
      <c r="E14" s="52">
        <v>415871</v>
      </c>
      <c r="F14" s="52">
        <v>83206</v>
      </c>
      <c r="G14" s="52">
        <v>867422.1</v>
      </c>
      <c r="H14" s="52"/>
      <c r="I14" s="52"/>
      <c r="J14" s="52"/>
      <c r="K14" s="52">
        <f t="shared" si="10"/>
        <v>0</v>
      </c>
      <c r="L14" s="52">
        <f t="shared" si="11"/>
        <v>368345.1</v>
      </c>
      <c r="M14" s="52">
        <f t="shared" si="12"/>
        <v>415871</v>
      </c>
      <c r="N14" s="52">
        <f t="shared" si="13"/>
        <v>83206</v>
      </c>
      <c r="O14" s="52">
        <f t="shared" si="14"/>
        <v>867422.1</v>
      </c>
      <c r="P14" s="52"/>
      <c r="Q14" s="52"/>
      <c r="R14" s="52"/>
      <c r="S14" s="52">
        <f t="shared" si="15"/>
        <v>0</v>
      </c>
      <c r="T14" s="52">
        <f t="shared" si="1"/>
        <v>368345.1</v>
      </c>
      <c r="U14" s="52">
        <f t="shared" si="2"/>
        <v>415871</v>
      </c>
      <c r="V14" s="52">
        <f t="shared" si="3"/>
        <v>83206</v>
      </c>
      <c r="W14" s="52">
        <f t="shared" si="16"/>
        <v>867422.1</v>
      </c>
      <c r="X14" s="52">
        <v>14000</v>
      </c>
      <c r="Y14" s="52">
        <v>-131806.2</v>
      </c>
      <c r="Z14" s="52"/>
      <c r="AA14" s="52">
        <f t="shared" si="17"/>
        <v>-117806.20000000001</v>
      </c>
      <c r="AB14" s="52">
        <f t="shared" si="4"/>
        <v>382345.1</v>
      </c>
      <c r="AC14" s="52">
        <f t="shared" si="5"/>
        <v>284064.8</v>
      </c>
      <c r="AD14" s="52">
        <f t="shared" si="6"/>
        <v>83206</v>
      </c>
      <c r="AE14" s="52">
        <f t="shared" si="18"/>
        <v>749615.8999999999</v>
      </c>
      <c r="AF14" s="85"/>
      <c r="AG14" s="85"/>
      <c r="AH14" s="85"/>
      <c r="AI14" s="85">
        <f t="shared" si="19"/>
        <v>0</v>
      </c>
      <c r="AJ14" s="52">
        <f t="shared" si="7"/>
        <v>382345.1</v>
      </c>
      <c r="AK14" s="52">
        <f t="shared" si="8"/>
        <v>284064.8</v>
      </c>
      <c r="AL14" s="52">
        <f t="shared" si="9"/>
        <v>83206</v>
      </c>
      <c r="AM14" s="52">
        <f t="shared" si="20"/>
        <v>749615.8999999999</v>
      </c>
    </row>
    <row r="15" spans="1:39" ht="101.25" customHeight="1">
      <c r="A15" s="10" t="s">
        <v>125</v>
      </c>
      <c r="B15" s="8" t="s">
        <v>14</v>
      </c>
      <c r="C15" s="30" t="s">
        <v>16</v>
      </c>
      <c r="D15" s="52">
        <v>4050.2</v>
      </c>
      <c r="E15" s="52">
        <v>5237.1</v>
      </c>
      <c r="F15" s="52">
        <v>0</v>
      </c>
      <c r="G15" s="52">
        <v>9287.3</v>
      </c>
      <c r="H15" s="52"/>
      <c r="I15" s="52"/>
      <c r="J15" s="52"/>
      <c r="K15" s="52">
        <f t="shared" si="10"/>
        <v>0</v>
      </c>
      <c r="L15" s="52">
        <f t="shared" si="11"/>
        <v>4050.2</v>
      </c>
      <c r="M15" s="52">
        <f t="shared" si="12"/>
        <v>5237.1</v>
      </c>
      <c r="N15" s="52">
        <f t="shared" si="13"/>
        <v>0</v>
      </c>
      <c r="O15" s="52">
        <f t="shared" si="14"/>
        <v>9287.3</v>
      </c>
      <c r="P15" s="52"/>
      <c r="Q15" s="52"/>
      <c r="R15" s="52"/>
      <c r="S15" s="52">
        <f t="shared" si="15"/>
        <v>0</v>
      </c>
      <c r="T15" s="52">
        <f t="shared" si="1"/>
        <v>4050.2</v>
      </c>
      <c r="U15" s="52">
        <f t="shared" si="2"/>
        <v>5237.1</v>
      </c>
      <c r="V15" s="52">
        <f t="shared" si="3"/>
        <v>0</v>
      </c>
      <c r="W15" s="52">
        <f t="shared" si="16"/>
        <v>9287.3</v>
      </c>
      <c r="X15" s="52"/>
      <c r="Y15" s="52"/>
      <c r="Z15" s="52"/>
      <c r="AA15" s="52">
        <f t="shared" si="17"/>
        <v>0</v>
      </c>
      <c r="AB15" s="52">
        <f t="shared" si="4"/>
        <v>4050.2</v>
      </c>
      <c r="AC15" s="52">
        <f t="shared" si="5"/>
        <v>5237.1</v>
      </c>
      <c r="AD15" s="52">
        <f t="shared" si="6"/>
        <v>0</v>
      </c>
      <c r="AE15" s="52">
        <f t="shared" si="18"/>
        <v>9287.3</v>
      </c>
      <c r="AF15" s="85"/>
      <c r="AG15" s="85">
        <v>483.2</v>
      </c>
      <c r="AH15" s="85"/>
      <c r="AI15" s="85">
        <f t="shared" si="19"/>
        <v>483.2</v>
      </c>
      <c r="AJ15" s="52">
        <f t="shared" si="7"/>
        <v>4050.2</v>
      </c>
      <c r="AK15" s="105">
        <f t="shared" si="8"/>
        <v>5720.3</v>
      </c>
      <c r="AL15" s="52">
        <f t="shared" si="9"/>
        <v>0</v>
      </c>
      <c r="AM15" s="105">
        <f t="shared" si="20"/>
        <v>9770.5</v>
      </c>
    </row>
    <row r="16" spans="1:39" ht="96" customHeight="1">
      <c r="A16" s="10" t="s">
        <v>79</v>
      </c>
      <c r="B16" s="8" t="s">
        <v>14</v>
      </c>
      <c r="C16" s="7" t="s">
        <v>7</v>
      </c>
      <c r="D16" s="52">
        <v>241814.1</v>
      </c>
      <c r="E16" s="52">
        <v>0</v>
      </c>
      <c r="F16" s="52">
        <v>0</v>
      </c>
      <c r="G16" s="52">
        <v>241814.1</v>
      </c>
      <c r="H16" s="52"/>
      <c r="I16" s="52"/>
      <c r="J16" s="52"/>
      <c r="K16" s="52">
        <f t="shared" si="10"/>
        <v>0</v>
      </c>
      <c r="L16" s="52">
        <f t="shared" si="11"/>
        <v>241814.1</v>
      </c>
      <c r="M16" s="52">
        <f t="shared" si="12"/>
        <v>0</v>
      </c>
      <c r="N16" s="52">
        <f t="shared" si="13"/>
        <v>0</v>
      </c>
      <c r="O16" s="52">
        <f t="shared" si="14"/>
        <v>241814.1</v>
      </c>
      <c r="P16" s="52"/>
      <c r="Q16" s="52"/>
      <c r="R16" s="52"/>
      <c r="S16" s="52">
        <f t="shared" si="15"/>
        <v>0</v>
      </c>
      <c r="T16" s="52">
        <f t="shared" si="1"/>
        <v>241814.1</v>
      </c>
      <c r="U16" s="52">
        <f t="shared" si="2"/>
        <v>0</v>
      </c>
      <c r="V16" s="52">
        <f t="shared" si="3"/>
        <v>0</v>
      </c>
      <c r="W16" s="52">
        <f t="shared" si="16"/>
        <v>241814.1</v>
      </c>
      <c r="X16" s="52">
        <v>12492.4</v>
      </c>
      <c r="Y16" s="52">
        <v>32057.9</v>
      </c>
      <c r="Z16" s="52"/>
      <c r="AA16" s="52">
        <f t="shared" si="17"/>
        <v>44550.3</v>
      </c>
      <c r="AB16" s="52">
        <f t="shared" si="4"/>
        <v>254306.5</v>
      </c>
      <c r="AC16" s="52">
        <f t="shared" si="5"/>
        <v>32057.9</v>
      </c>
      <c r="AD16" s="52">
        <f t="shared" si="6"/>
        <v>0</v>
      </c>
      <c r="AE16" s="52">
        <f t="shared" si="18"/>
        <v>286364.4</v>
      </c>
      <c r="AF16" s="85"/>
      <c r="AG16" s="85"/>
      <c r="AH16" s="85"/>
      <c r="AI16" s="85">
        <f t="shared" si="19"/>
        <v>0</v>
      </c>
      <c r="AJ16" s="52">
        <f t="shared" si="7"/>
        <v>254306.5</v>
      </c>
      <c r="AK16" s="52">
        <f t="shared" si="8"/>
        <v>32057.9</v>
      </c>
      <c r="AL16" s="52">
        <f t="shared" si="9"/>
        <v>0</v>
      </c>
      <c r="AM16" s="52">
        <f t="shared" si="20"/>
        <v>286364.4</v>
      </c>
    </row>
    <row r="17" spans="1:39" ht="79.5" customHeight="1">
      <c r="A17" s="91" t="s">
        <v>140</v>
      </c>
      <c r="B17" s="8" t="s">
        <v>14</v>
      </c>
      <c r="C17" s="72" t="s">
        <v>7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>
        <v>5376.1</v>
      </c>
      <c r="S17" s="52">
        <f t="shared" si="15"/>
        <v>5376.1</v>
      </c>
      <c r="T17" s="52">
        <f>L17+P17</f>
        <v>0</v>
      </c>
      <c r="U17" s="52">
        <f>M17+Q17</f>
        <v>0</v>
      </c>
      <c r="V17" s="52">
        <f>N17+R17</f>
        <v>5376.1</v>
      </c>
      <c r="W17" s="52">
        <f>T17+U17+V17</f>
        <v>5376.1</v>
      </c>
      <c r="X17" s="52"/>
      <c r="Y17" s="52"/>
      <c r="Z17" s="52"/>
      <c r="AA17" s="52">
        <f t="shared" si="17"/>
        <v>0</v>
      </c>
      <c r="AB17" s="52">
        <f t="shared" si="4"/>
        <v>0</v>
      </c>
      <c r="AC17" s="52">
        <f t="shared" si="5"/>
        <v>0</v>
      </c>
      <c r="AD17" s="52">
        <f t="shared" si="6"/>
        <v>5376.1</v>
      </c>
      <c r="AE17" s="52">
        <f>AB17+AC17+AD17</f>
        <v>5376.1</v>
      </c>
      <c r="AF17" s="85"/>
      <c r="AG17" s="85"/>
      <c r="AH17" s="85"/>
      <c r="AI17" s="85">
        <f t="shared" si="19"/>
        <v>0</v>
      </c>
      <c r="AJ17" s="52">
        <f t="shared" si="7"/>
        <v>0</v>
      </c>
      <c r="AK17" s="52">
        <f t="shared" si="8"/>
        <v>0</v>
      </c>
      <c r="AL17" s="52">
        <f t="shared" si="9"/>
        <v>5376.1</v>
      </c>
      <c r="AM17" s="52">
        <f>AJ17+AK17+AL17</f>
        <v>5376.1</v>
      </c>
    </row>
    <row r="18" spans="1:39" ht="38.25" customHeight="1">
      <c r="A18" s="141" t="s">
        <v>80</v>
      </c>
      <c r="B18" s="144" t="s">
        <v>14</v>
      </c>
      <c r="C18" s="74" t="s">
        <v>97</v>
      </c>
      <c r="D18" s="52">
        <v>43650</v>
      </c>
      <c r="E18" s="52">
        <v>84481.5</v>
      </c>
      <c r="F18" s="52">
        <v>0</v>
      </c>
      <c r="G18" s="52">
        <v>128131.5</v>
      </c>
      <c r="H18" s="52"/>
      <c r="I18" s="52"/>
      <c r="J18" s="52"/>
      <c r="K18" s="52">
        <f t="shared" si="10"/>
        <v>0</v>
      </c>
      <c r="L18" s="52">
        <f t="shared" si="11"/>
        <v>43650</v>
      </c>
      <c r="M18" s="52">
        <f t="shared" si="12"/>
        <v>84481.5</v>
      </c>
      <c r="N18" s="52">
        <f t="shared" si="13"/>
        <v>0</v>
      </c>
      <c r="O18" s="52">
        <f t="shared" si="14"/>
        <v>128131.5</v>
      </c>
      <c r="P18" s="52"/>
      <c r="Q18" s="52"/>
      <c r="R18" s="52"/>
      <c r="S18" s="52">
        <f t="shared" si="15"/>
        <v>0</v>
      </c>
      <c r="T18" s="52">
        <f t="shared" si="1"/>
        <v>43650</v>
      </c>
      <c r="U18" s="52">
        <f t="shared" si="2"/>
        <v>84481.5</v>
      </c>
      <c r="V18" s="52">
        <f t="shared" si="3"/>
        <v>0</v>
      </c>
      <c r="W18" s="52">
        <f t="shared" si="16"/>
        <v>128131.5</v>
      </c>
      <c r="X18" s="52">
        <v>15519.9</v>
      </c>
      <c r="Y18" s="52"/>
      <c r="Z18" s="52"/>
      <c r="AA18" s="52">
        <f t="shared" si="17"/>
        <v>15519.9</v>
      </c>
      <c r="AB18" s="52">
        <f aca="true" t="shared" si="21" ref="AB18:AB27">T18+X18</f>
        <v>59169.9</v>
      </c>
      <c r="AC18" s="52">
        <f aca="true" t="shared" si="22" ref="AC18:AC27">U18+Y18</f>
        <v>84481.5</v>
      </c>
      <c r="AD18" s="52">
        <f aca="true" t="shared" si="23" ref="AD18:AD27">V18+Z18</f>
        <v>0</v>
      </c>
      <c r="AE18" s="52">
        <f>AB18+AC18+AD18</f>
        <v>143651.4</v>
      </c>
      <c r="AF18" s="85"/>
      <c r="AG18" s="85"/>
      <c r="AH18" s="85"/>
      <c r="AI18" s="85">
        <f t="shared" si="19"/>
        <v>0</v>
      </c>
      <c r="AJ18" s="52">
        <f t="shared" si="7"/>
        <v>59169.9</v>
      </c>
      <c r="AK18" s="52">
        <f t="shared" si="8"/>
        <v>84481.5</v>
      </c>
      <c r="AL18" s="52">
        <f t="shared" si="9"/>
        <v>0</v>
      </c>
      <c r="AM18" s="52">
        <f>AJ18+AK18+AL18</f>
        <v>143651.4</v>
      </c>
    </row>
    <row r="19" spans="1:39" ht="49.5" customHeight="1">
      <c r="A19" s="142"/>
      <c r="B19" s="145"/>
      <c r="C19" s="74" t="s">
        <v>7</v>
      </c>
      <c r="D19" s="52">
        <v>0</v>
      </c>
      <c r="E19" s="52">
        <v>124626.6</v>
      </c>
      <c r="F19" s="52">
        <v>0</v>
      </c>
      <c r="G19" s="52">
        <v>124626.6</v>
      </c>
      <c r="H19" s="52"/>
      <c r="I19" s="52"/>
      <c r="J19" s="52"/>
      <c r="K19" s="52">
        <f t="shared" si="10"/>
        <v>0</v>
      </c>
      <c r="L19" s="52">
        <f t="shared" si="11"/>
        <v>0</v>
      </c>
      <c r="M19" s="52">
        <f t="shared" si="12"/>
        <v>124626.6</v>
      </c>
      <c r="N19" s="52">
        <f t="shared" si="13"/>
        <v>0</v>
      </c>
      <c r="O19" s="52">
        <f t="shared" si="14"/>
        <v>124626.6</v>
      </c>
      <c r="P19" s="52"/>
      <c r="Q19" s="52"/>
      <c r="R19" s="52"/>
      <c r="S19" s="52">
        <f t="shared" si="15"/>
        <v>0</v>
      </c>
      <c r="T19" s="52">
        <f t="shared" si="1"/>
        <v>0</v>
      </c>
      <c r="U19" s="52">
        <f t="shared" si="2"/>
        <v>124626.6</v>
      </c>
      <c r="V19" s="52">
        <f t="shared" si="3"/>
        <v>0</v>
      </c>
      <c r="W19" s="52">
        <f t="shared" si="16"/>
        <v>124626.6</v>
      </c>
      <c r="X19" s="52"/>
      <c r="Y19" s="52"/>
      <c r="Z19" s="52"/>
      <c r="AA19" s="52">
        <f t="shared" si="17"/>
        <v>0</v>
      </c>
      <c r="AB19" s="52">
        <f t="shared" si="21"/>
        <v>0</v>
      </c>
      <c r="AC19" s="52">
        <f t="shared" si="22"/>
        <v>124626.6</v>
      </c>
      <c r="AD19" s="52">
        <f t="shared" si="23"/>
        <v>0</v>
      </c>
      <c r="AE19" s="52">
        <f>AB19+AC19+AD19</f>
        <v>124626.6</v>
      </c>
      <c r="AF19" s="85"/>
      <c r="AG19" s="85"/>
      <c r="AH19" s="85"/>
      <c r="AI19" s="85">
        <f t="shared" si="19"/>
        <v>0</v>
      </c>
      <c r="AJ19" s="52">
        <f t="shared" si="7"/>
        <v>0</v>
      </c>
      <c r="AK19" s="52">
        <f t="shared" si="8"/>
        <v>124626.6</v>
      </c>
      <c r="AL19" s="52">
        <f t="shared" si="9"/>
        <v>0</v>
      </c>
      <c r="AM19" s="52">
        <f>AJ19+AK19+AL19</f>
        <v>124626.6</v>
      </c>
    </row>
    <row r="20" spans="1:39" ht="37.5" customHeight="1">
      <c r="A20" s="143"/>
      <c r="B20" s="146"/>
      <c r="C20" s="7" t="s">
        <v>20</v>
      </c>
      <c r="D20" s="52">
        <v>9790</v>
      </c>
      <c r="E20" s="52">
        <v>0</v>
      </c>
      <c r="F20" s="52">
        <v>0</v>
      </c>
      <c r="G20" s="52">
        <v>9790</v>
      </c>
      <c r="H20" s="52"/>
      <c r="I20" s="52">
        <v>67982.7</v>
      </c>
      <c r="J20" s="52"/>
      <c r="K20" s="52">
        <f t="shared" si="10"/>
        <v>67982.7</v>
      </c>
      <c r="L20" s="52">
        <f t="shared" si="11"/>
        <v>9790</v>
      </c>
      <c r="M20" s="52">
        <f t="shared" si="12"/>
        <v>67982.7</v>
      </c>
      <c r="N20" s="52">
        <f t="shared" si="13"/>
        <v>0</v>
      </c>
      <c r="O20" s="52">
        <f t="shared" si="14"/>
        <v>77772.7</v>
      </c>
      <c r="P20" s="52"/>
      <c r="Q20" s="52"/>
      <c r="R20" s="52"/>
      <c r="S20" s="52">
        <f t="shared" si="15"/>
        <v>0</v>
      </c>
      <c r="T20" s="52">
        <f t="shared" si="1"/>
        <v>9790</v>
      </c>
      <c r="U20" s="52">
        <f t="shared" si="2"/>
        <v>67982.7</v>
      </c>
      <c r="V20" s="52">
        <f t="shared" si="3"/>
        <v>0</v>
      </c>
      <c r="W20" s="52">
        <f t="shared" si="16"/>
        <v>77772.7</v>
      </c>
      <c r="X20" s="52"/>
      <c r="Y20" s="52"/>
      <c r="Z20" s="52"/>
      <c r="AA20" s="52">
        <f t="shared" si="17"/>
        <v>0</v>
      </c>
      <c r="AB20" s="52">
        <f t="shared" si="21"/>
        <v>9790</v>
      </c>
      <c r="AC20" s="52">
        <f t="shared" si="22"/>
        <v>67982.7</v>
      </c>
      <c r="AD20" s="52">
        <f t="shared" si="23"/>
        <v>0</v>
      </c>
      <c r="AE20" s="52">
        <f>AB20+AC20+AD20</f>
        <v>77772.7</v>
      </c>
      <c r="AF20" s="85"/>
      <c r="AG20" s="85"/>
      <c r="AH20" s="85"/>
      <c r="AI20" s="85">
        <f t="shared" si="19"/>
        <v>0</v>
      </c>
      <c r="AJ20" s="52">
        <f t="shared" si="7"/>
        <v>9790</v>
      </c>
      <c r="AK20" s="52">
        <f t="shared" si="8"/>
        <v>67982.7</v>
      </c>
      <c r="AL20" s="52">
        <f t="shared" si="9"/>
        <v>0</v>
      </c>
      <c r="AM20" s="52">
        <f>AJ20+AK20+AL20</f>
        <v>77772.7</v>
      </c>
    </row>
    <row r="21" spans="1:39" ht="80.25" customHeight="1">
      <c r="A21" s="87" t="s">
        <v>130</v>
      </c>
      <c r="B21" s="107" t="s">
        <v>14</v>
      </c>
      <c r="C21" s="72" t="s">
        <v>77</v>
      </c>
      <c r="D21" s="52"/>
      <c r="E21" s="52"/>
      <c r="F21" s="52"/>
      <c r="G21" s="52"/>
      <c r="H21" s="52">
        <v>652762.3</v>
      </c>
      <c r="I21" s="52"/>
      <c r="J21" s="52"/>
      <c r="K21" s="52">
        <f t="shared" si="10"/>
        <v>652762.3</v>
      </c>
      <c r="L21" s="52">
        <f>D21+H21</f>
        <v>652762.3</v>
      </c>
      <c r="M21" s="52">
        <f>E21+I21</f>
        <v>0</v>
      </c>
      <c r="N21" s="52">
        <f>F21+J21</f>
        <v>0</v>
      </c>
      <c r="O21" s="52">
        <f>L21+M21+N21</f>
        <v>652762.3</v>
      </c>
      <c r="P21" s="52">
        <v>57200</v>
      </c>
      <c r="Q21" s="52"/>
      <c r="R21" s="52"/>
      <c r="S21" s="52">
        <f t="shared" si="15"/>
        <v>57200</v>
      </c>
      <c r="T21" s="52">
        <f aca="true" t="shared" si="24" ref="T21:V27">L21+P21</f>
        <v>709962.3</v>
      </c>
      <c r="U21" s="52">
        <f t="shared" si="24"/>
        <v>0</v>
      </c>
      <c r="V21" s="52">
        <f t="shared" si="24"/>
        <v>0</v>
      </c>
      <c r="W21" s="52">
        <f>T21+U21+V21</f>
        <v>709962.3</v>
      </c>
      <c r="X21" s="52">
        <f>10000-49852.1</f>
        <v>-39852.1</v>
      </c>
      <c r="Y21" s="52"/>
      <c r="Z21" s="52"/>
      <c r="AA21" s="52">
        <f t="shared" si="17"/>
        <v>-39852.1</v>
      </c>
      <c r="AB21" s="52">
        <f t="shared" si="21"/>
        <v>670110.2000000001</v>
      </c>
      <c r="AC21" s="52">
        <f t="shared" si="22"/>
        <v>0</v>
      </c>
      <c r="AD21" s="52">
        <f t="shared" si="23"/>
        <v>0</v>
      </c>
      <c r="AE21" s="52">
        <f>AB21+AC21+AD21</f>
        <v>670110.2000000001</v>
      </c>
      <c r="AF21" s="85">
        <v>-115025.9</v>
      </c>
      <c r="AG21" s="85"/>
      <c r="AH21" s="85"/>
      <c r="AI21" s="85">
        <f t="shared" si="19"/>
        <v>-115025.9</v>
      </c>
      <c r="AJ21" s="105">
        <f t="shared" si="7"/>
        <v>555084.3</v>
      </c>
      <c r="AK21" s="52">
        <f t="shared" si="8"/>
        <v>0</v>
      </c>
      <c r="AL21" s="52">
        <f t="shared" si="9"/>
        <v>0</v>
      </c>
      <c r="AM21" s="105">
        <f>AJ21+AK21+AL21</f>
        <v>555084.3</v>
      </c>
    </row>
    <row r="22" spans="1:39" ht="46.5" customHeight="1">
      <c r="A22" s="153" t="s">
        <v>78</v>
      </c>
      <c r="B22" s="144" t="s">
        <v>14</v>
      </c>
      <c r="C22" s="72" t="s">
        <v>76</v>
      </c>
      <c r="D22" s="52">
        <v>152660</v>
      </c>
      <c r="E22" s="52">
        <v>0</v>
      </c>
      <c r="F22" s="52">
        <v>0</v>
      </c>
      <c r="G22" s="52">
        <v>152660</v>
      </c>
      <c r="H22" s="52"/>
      <c r="I22" s="52"/>
      <c r="J22" s="52"/>
      <c r="K22" s="52">
        <f t="shared" si="10"/>
        <v>0</v>
      </c>
      <c r="L22" s="52">
        <f t="shared" si="11"/>
        <v>152660</v>
      </c>
      <c r="M22" s="52">
        <f t="shared" si="12"/>
        <v>0</v>
      </c>
      <c r="N22" s="52">
        <f t="shared" si="13"/>
        <v>0</v>
      </c>
      <c r="O22" s="52">
        <f t="shared" si="14"/>
        <v>152660</v>
      </c>
      <c r="P22" s="52"/>
      <c r="Q22" s="52"/>
      <c r="R22" s="52"/>
      <c r="S22" s="52">
        <f t="shared" si="15"/>
        <v>0</v>
      </c>
      <c r="T22" s="52">
        <f t="shared" si="24"/>
        <v>152660</v>
      </c>
      <c r="U22" s="52">
        <f t="shared" si="24"/>
        <v>0</v>
      </c>
      <c r="V22" s="52">
        <f t="shared" si="24"/>
        <v>0</v>
      </c>
      <c r="W22" s="52">
        <f aca="true" t="shared" si="25" ref="W22:W27">T22+U22+V22</f>
        <v>152660</v>
      </c>
      <c r="X22" s="52">
        <v>-3860</v>
      </c>
      <c r="Y22" s="52">
        <v>1928.5</v>
      </c>
      <c r="Z22" s="52"/>
      <c r="AA22" s="52">
        <f t="shared" si="17"/>
        <v>-1931.5</v>
      </c>
      <c r="AB22" s="52">
        <f t="shared" si="21"/>
        <v>148800</v>
      </c>
      <c r="AC22" s="52">
        <f t="shared" si="22"/>
        <v>1928.5</v>
      </c>
      <c r="AD22" s="52">
        <f t="shared" si="23"/>
        <v>0</v>
      </c>
      <c r="AE22" s="52">
        <f aca="true" t="shared" si="26" ref="AE22:AE27">AB22+AC22+AD22</f>
        <v>150728.5</v>
      </c>
      <c r="AF22" s="85"/>
      <c r="AG22" s="85">
        <v>990</v>
      </c>
      <c r="AH22" s="85"/>
      <c r="AI22" s="85">
        <f t="shared" si="19"/>
        <v>990</v>
      </c>
      <c r="AJ22" s="52">
        <f t="shared" si="7"/>
        <v>148800</v>
      </c>
      <c r="AK22" s="105">
        <f t="shared" si="8"/>
        <v>2918.5</v>
      </c>
      <c r="AL22" s="52">
        <f t="shared" si="9"/>
        <v>0</v>
      </c>
      <c r="AM22" s="105">
        <f aca="true" t="shared" si="27" ref="AM22:AM27">AJ22+AK22+AL22</f>
        <v>151718.5</v>
      </c>
    </row>
    <row r="23" spans="1:39" ht="38.25" customHeight="1">
      <c r="A23" s="154"/>
      <c r="B23" s="155"/>
      <c r="C23" s="72" t="s">
        <v>77</v>
      </c>
      <c r="D23" s="52">
        <v>706672.3</v>
      </c>
      <c r="E23" s="52">
        <v>0</v>
      </c>
      <c r="F23" s="52">
        <v>0</v>
      </c>
      <c r="G23" s="52">
        <v>706672.3</v>
      </c>
      <c r="H23" s="52">
        <v>-698357.3</v>
      </c>
      <c r="I23" s="52"/>
      <c r="J23" s="52"/>
      <c r="K23" s="52">
        <f t="shared" si="10"/>
        <v>-698357.3</v>
      </c>
      <c r="L23" s="52">
        <f t="shared" si="11"/>
        <v>8315</v>
      </c>
      <c r="M23" s="52">
        <f t="shared" si="12"/>
        <v>0</v>
      </c>
      <c r="N23" s="52">
        <f t="shared" si="13"/>
        <v>0</v>
      </c>
      <c r="O23" s="52">
        <f t="shared" si="14"/>
        <v>8315</v>
      </c>
      <c r="P23" s="52"/>
      <c r="Q23" s="52"/>
      <c r="R23" s="52"/>
      <c r="S23" s="52">
        <f t="shared" si="15"/>
        <v>0</v>
      </c>
      <c r="T23" s="52">
        <f t="shared" si="24"/>
        <v>8315</v>
      </c>
      <c r="U23" s="52">
        <f t="shared" si="24"/>
        <v>0</v>
      </c>
      <c r="V23" s="52">
        <f t="shared" si="24"/>
        <v>0</v>
      </c>
      <c r="W23" s="52">
        <f t="shared" si="25"/>
        <v>8315</v>
      </c>
      <c r="X23" s="52"/>
      <c r="Y23" s="52"/>
      <c r="Z23" s="52"/>
      <c r="AA23" s="52">
        <f t="shared" si="17"/>
        <v>0</v>
      </c>
      <c r="AB23" s="52">
        <f t="shared" si="21"/>
        <v>8315</v>
      </c>
      <c r="AC23" s="52">
        <f t="shared" si="22"/>
        <v>0</v>
      </c>
      <c r="AD23" s="52">
        <f t="shared" si="23"/>
        <v>0</v>
      </c>
      <c r="AE23" s="52">
        <f t="shared" si="26"/>
        <v>8315</v>
      </c>
      <c r="AF23" s="85"/>
      <c r="AG23" s="85"/>
      <c r="AH23" s="85"/>
      <c r="AI23" s="85">
        <f t="shared" si="19"/>
        <v>0</v>
      </c>
      <c r="AJ23" s="52">
        <f t="shared" si="7"/>
        <v>8315</v>
      </c>
      <c r="AK23" s="52">
        <f t="shared" si="8"/>
        <v>0</v>
      </c>
      <c r="AL23" s="52">
        <f t="shared" si="9"/>
        <v>0</v>
      </c>
      <c r="AM23" s="52">
        <f t="shared" si="27"/>
        <v>8315</v>
      </c>
    </row>
    <row r="24" spans="1:39" ht="83.25" customHeight="1">
      <c r="A24" s="33" t="s">
        <v>126</v>
      </c>
      <c r="B24" s="8" t="s">
        <v>14</v>
      </c>
      <c r="C24" s="34" t="s">
        <v>34</v>
      </c>
      <c r="D24" s="52">
        <v>466.1</v>
      </c>
      <c r="E24" s="52">
        <v>0</v>
      </c>
      <c r="F24" s="52">
        <v>0</v>
      </c>
      <c r="G24" s="52">
        <v>466.1</v>
      </c>
      <c r="H24" s="52"/>
      <c r="I24" s="52"/>
      <c r="J24" s="52"/>
      <c r="K24" s="52">
        <f t="shared" si="10"/>
        <v>0</v>
      </c>
      <c r="L24" s="52">
        <f t="shared" si="11"/>
        <v>466.1</v>
      </c>
      <c r="M24" s="52">
        <f t="shared" si="12"/>
        <v>0</v>
      </c>
      <c r="N24" s="52">
        <f t="shared" si="13"/>
        <v>0</v>
      </c>
      <c r="O24" s="52">
        <f t="shared" si="14"/>
        <v>466.1</v>
      </c>
      <c r="P24" s="52"/>
      <c r="Q24" s="52"/>
      <c r="R24" s="52"/>
      <c r="S24" s="52">
        <f t="shared" si="15"/>
        <v>0</v>
      </c>
      <c r="T24" s="52">
        <f t="shared" si="24"/>
        <v>466.1</v>
      </c>
      <c r="U24" s="52">
        <f t="shared" si="24"/>
        <v>0</v>
      </c>
      <c r="V24" s="52">
        <f t="shared" si="24"/>
        <v>0</v>
      </c>
      <c r="W24" s="52">
        <f t="shared" si="25"/>
        <v>466.1</v>
      </c>
      <c r="X24" s="52"/>
      <c r="Y24" s="52"/>
      <c r="Z24" s="52"/>
      <c r="AA24" s="52">
        <f t="shared" si="17"/>
        <v>0</v>
      </c>
      <c r="AB24" s="52">
        <f t="shared" si="21"/>
        <v>466.1</v>
      </c>
      <c r="AC24" s="52">
        <f t="shared" si="22"/>
        <v>0</v>
      </c>
      <c r="AD24" s="52">
        <f t="shared" si="23"/>
        <v>0</v>
      </c>
      <c r="AE24" s="52">
        <f t="shared" si="26"/>
        <v>466.1</v>
      </c>
      <c r="AF24" s="85">
        <v>31746.6</v>
      </c>
      <c r="AG24" s="85"/>
      <c r="AH24" s="85"/>
      <c r="AI24" s="85">
        <f t="shared" si="19"/>
        <v>31746.6</v>
      </c>
      <c r="AJ24" s="105">
        <f t="shared" si="7"/>
        <v>32212.699999999997</v>
      </c>
      <c r="AK24" s="52">
        <f t="shared" si="8"/>
        <v>0</v>
      </c>
      <c r="AL24" s="52">
        <f t="shared" si="9"/>
        <v>0</v>
      </c>
      <c r="AM24" s="105">
        <f t="shared" si="27"/>
        <v>32212.699999999997</v>
      </c>
    </row>
    <row r="25" spans="1:39" ht="47.25" customHeight="1">
      <c r="A25" s="153" t="s">
        <v>74</v>
      </c>
      <c r="B25" s="8" t="s">
        <v>14</v>
      </c>
      <c r="C25" s="30" t="s">
        <v>15</v>
      </c>
      <c r="D25" s="52">
        <v>1385</v>
      </c>
      <c r="E25" s="52">
        <v>0</v>
      </c>
      <c r="F25" s="52">
        <v>0</v>
      </c>
      <c r="G25" s="52">
        <v>1385</v>
      </c>
      <c r="H25" s="52"/>
      <c r="I25" s="52"/>
      <c r="J25" s="52"/>
      <c r="K25" s="52">
        <f t="shared" si="10"/>
        <v>0</v>
      </c>
      <c r="L25" s="52">
        <f t="shared" si="11"/>
        <v>1385</v>
      </c>
      <c r="M25" s="52">
        <f t="shared" si="12"/>
        <v>0</v>
      </c>
      <c r="N25" s="52">
        <f t="shared" si="13"/>
        <v>0</v>
      </c>
      <c r="O25" s="52">
        <f t="shared" si="14"/>
        <v>1385</v>
      </c>
      <c r="P25" s="52"/>
      <c r="Q25" s="52"/>
      <c r="R25" s="52"/>
      <c r="S25" s="52">
        <f t="shared" si="15"/>
        <v>0</v>
      </c>
      <c r="T25" s="52">
        <f t="shared" si="24"/>
        <v>1385</v>
      </c>
      <c r="U25" s="52">
        <f t="shared" si="24"/>
        <v>0</v>
      </c>
      <c r="V25" s="52">
        <f t="shared" si="24"/>
        <v>0</v>
      </c>
      <c r="W25" s="52">
        <f t="shared" si="25"/>
        <v>1385</v>
      </c>
      <c r="X25" s="52">
        <v>10000</v>
      </c>
      <c r="Y25" s="52"/>
      <c r="Z25" s="52"/>
      <c r="AA25" s="52">
        <f t="shared" si="17"/>
        <v>10000</v>
      </c>
      <c r="AB25" s="52">
        <f t="shared" si="21"/>
        <v>11385</v>
      </c>
      <c r="AC25" s="52">
        <f t="shared" si="22"/>
        <v>0</v>
      </c>
      <c r="AD25" s="52">
        <f t="shared" si="23"/>
        <v>0</v>
      </c>
      <c r="AE25" s="52">
        <f t="shared" si="26"/>
        <v>11385</v>
      </c>
      <c r="AF25" s="85"/>
      <c r="AG25" s="85"/>
      <c r="AH25" s="85"/>
      <c r="AI25" s="85">
        <f t="shared" si="19"/>
        <v>0</v>
      </c>
      <c r="AJ25" s="52">
        <f t="shared" si="7"/>
        <v>11385</v>
      </c>
      <c r="AK25" s="52">
        <f t="shared" si="8"/>
        <v>0</v>
      </c>
      <c r="AL25" s="52">
        <f t="shared" si="9"/>
        <v>0</v>
      </c>
      <c r="AM25" s="52">
        <f t="shared" si="27"/>
        <v>11385</v>
      </c>
    </row>
    <row r="26" spans="1:39" ht="46.5" customHeight="1">
      <c r="A26" s="154"/>
      <c r="B26" s="8" t="s">
        <v>18</v>
      </c>
      <c r="C26" s="30" t="s">
        <v>15</v>
      </c>
      <c r="D26" s="52">
        <v>80775</v>
      </c>
      <c r="E26" s="52">
        <v>0</v>
      </c>
      <c r="F26" s="52">
        <v>0</v>
      </c>
      <c r="G26" s="52">
        <v>80775</v>
      </c>
      <c r="H26" s="52"/>
      <c r="I26" s="52"/>
      <c r="J26" s="52"/>
      <c r="K26" s="52">
        <f t="shared" si="10"/>
        <v>0</v>
      </c>
      <c r="L26" s="52">
        <f t="shared" si="11"/>
        <v>80775</v>
      </c>
      <c r="M26" s="52">
        <f t="shared" si="12"/>
        <v>0</v>
      </c>
      <c r="N26" s="52">
        <f t="shared" si="13"/>
        <v>0</v>
      </c>
      <c r="O26" s="52">
        <f t="shared" si="14"/>
        <v>80775</v>
      </c>
      <c r="P26" s="52"/>
      <c r="Q26" s="52"/>
      <c r="R26" s="52"/>
      <c r="S26" s="52">
        <f t="shared" si="15"/>
        <v>0</v>
      </c>
      <c r="T26" s="52">
        <f t="shared" si="24"/>
        <v>80775</v>
      </c>
      <c r="U26" s="52">
        <f t="shared" si="24"/>
        <v>0</v>
      </c>
      <c r="V26" s="52">
        <f t="shared" si="24"/>
        <v>0</v>
      </c>
      <c r="W26" s="52">
        <f t="shared" si="25"/>
        <v>80775</v>
      </c>
      <c r="X26" s="52"/>
      <c r="Y26" s="52"/>
      <c r="Z26" s="52"/>
      <c r="AA26" s="52">
        <f t="shared" si="17"/>
        <v>0</v>
      </c>
      <c r="AB26" s="52">
        <f t="shared" si="21"/>
        <v>80775</v>
      </c>
      <c r="AC26" s="52">
        <f t="shared" si="22"/>
        <v>0</v>
      </c>
      <c r="AD26" s="52">
        <f t="shared" si="23"/>
        <v>0</v>
      </c>
      <c r="AE26" s="52">
        <f t="shared" si="26"/>
        <v>80775</v>
      </c>
      <c r="AF26" s="85"/>
      <c r="AG26" s="85"/>
      <c r="AH26" s="85"/>
      <c r="AI26" s="85">
        <f t="shared" si="19"/>
        <v>0</v>
      </c>
      <c r="AJ26" s="52">
        <f t="shared" si="7"/>
        <v>80775</v>
      </c>
      <c r="AK26" s="52">
        <f t="shared" si="8"/>
        <v>0</v>
      </c>
      <c r="AL26" s="52">
        <f t="shared" si="9"/>
        <v>0</v>
      </c>
      <c r="AM26" s="52">
        <f t="shared" si="27"/>
        <v>80775</v>
      </c>
    </row>
    <row r="27" spans="1:39" ht="81" customHeight="1">
      <c r="A27" s="70" t="s">
        <v>75</v>
      </c>
      <c r="B27" s="8" t="s">
        <v>18</v>
      </c>
      <c r="C27" s="30" t="s">
        <v>35</v>
      </c>
      <c r="D27" s="52">
        <v>10194.7</v>
      </c>
      <c r="E27" s="52">
        <v>575.1</v>
      </c>
      <c r="F27" s="52">
        <v>0</v>
      </c>
      <c r="G27" s="52">
        <v>10769.8</v>
      </c>
      <c r="H27" s="52"/>
      <c r="I27" s="52"/>
      <c r="J27" s="52"/>
      <c r="K27" s="52">
        <f t="shared" si="10"/>
        <v>0</v>
      </c>
      <c r="L27" s="52">
        <f t="shared" si="11"/>
        <v>10194.7</v>
      </c>
      <c r="M27" s="52">
        <f t="shared" si="12"/>
        <v>575.1</v>
      </c>
      <c r="N27" s="52">
        <f t="shared" si="13"/>
        <v>0</v>
      </c>
      <c r="O27" s="52">
        <f t="shared" si="14"/>
        <v>10769.800000000001</v>
      </c>
      <c r="P27" s="52"/>
      <c r="Q27" s="52"/>
      <c r="R27" s="52"/>
      <c r="S27" s="52">
        <f t="shared" si="15"/>
        <v>0</v>
      </c>
      <c r="T27" s="52">
        <f t="shared" si="24"/>
        <v>10194.7</v>
      </c>
      <c r="U27" s="52">
        <f t="shared" si="24"/>
        <v>575.1</v>
      </c>
      <c r="V27" s="52">
        <f t="shared" si="24"/>
        <v>0</v>
      </c>
      <c r="W27" s="52">
        <f t="shared" si="25"/>
        <v>10769.800000000001</v>
      </c>
      <c r="X27" s="52"/>
      <c r="Y27" s="52"/>
      <c r="Z27" s="52"/>
      <c r="AA27" s="52">
        <f t="shared" si="17"/>
        <v>0</v>
      </c>
      <c r="AB27" s="52">
        <f t="shared" si="21"/>
        <v>10194.7</v>
      </c>
      <c r="AC27" s="52">
        <f t="shared" si="22"/>
        <v>575.1</v>
      </c>
      <c r="AD27" s="52">
        <f t="shared" si="23"/>
        <v>0</v>
      </c>
      <c r="AE27" s="52">
        <f t="shared" si="26"/>
        <v>10769.800000000001</v>
      </c>
      <c r="AF27" s="85"/>
      <c r="AG27" s="85"/>
      <c r="AH27" s="85"/>
      <c r="AI27" s="85">
        <f t="shared" si="19"/>
        <v>0</v>
      </c>
      <c r="AJ27" s="52">
        <f t="shared" si="7"/>
        <v>10194.7</v>
      </c>
      <c r="AK27" s="52">
        <f t="shared" si="8"/>
        <v>575.1</v>
      </c>
      <c r="AL27" s="52">
        <f t="shared" si="9"/>
        <v>0</v>
      </c>
      <c r="AM27" s="52">
        <f t="shared" si="27"/>
        <v>10769.800000000001</v>
      </c>
    </row>
    <row r="28" spans="1:39" ht="81" customHeight="1">
      <c r="A28" s="108" t="s">
        <v>151</v>
      </c>
      <c r="B28" s="8" t="s">
        <v>14</v>
      </c>
      <c r="C28" s="30" t="s">
        <v>97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85"/>
      <c r="AG28" s="85">
        <v>49500</v>
      </c>
      <c r="AH28" s="85"/>
      <c r="AI28" s="85">
        <f t="shared" si="19"/>
        <v>49500</v>
      </c>
      <c r="AJ28" s="52">
        <f aca="true" t="shared" si="28" ref="AJ28:AL29">AB28+AF28</f>
        <v>0</v>
      </c>
      <c r="AK28" s="105">
        <f t="shared" si="28"/>
        <v>49500</v>
      </c>
      <c r="AL28" s="52">
        <f t="shared" si="28"/>
        <v>0</v>
      </c>
      <c r="AM28" s="105">
        <f>AJ28+AK28+AL28</f>
        <v>49500</v>
      </c>
    </row>
    <row r="29" spans="1:39" ht="55.5" customHeight="1">
      <c r="A29" s="108" t="s">
        <v>152</v>
      </c>
      <c r="B29" s="8" t="s">
        <v>14</v>
      </c>
      <c r="C29" s="30" t="s">
        <v>7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85">
        <v>30659.2</v>
      </c>
      <c r="AG29" s="85"/>
      <c r="AH29" s="85"/>
      <c r="AI29" s="85">
        <f t="shared" si="19"/>
        <v>30659.2</v>
      </c>
      <c r="AJ29" s="105">
        <f t="shared" si="28"/>
        <v>30659.2</v>
      </c>
      <c r="AK29" s="52">
        <f t="shared" si="28"/>
        <v>0</v>
      </c>
      <c r="AL29" s="52">
        <f t="shared" si="28"/>
        <v>0</v>
      </c>
      <c r="AM29" s="105">
        <f>AJ29+AK29+AL29</f>
        <v>30659.2</v>
      </c>
    </row>
    <row r="30" spans="1:39" s="11" customFormat="1" ht="27.75" customHeight="1">
      <c r="A30" s="46" t="s">
        <v>0</v>
      </c>
      <c r="B30" s="13"/>
      <c r="C30" s="13"/>
      <c r="D30" s="14">
        <v>1737918.1</v>
      </c>
      <c r="E30" s="14">
        <v>675024.8</v>
      </c>
      <c r="F30" s="14">
        <v>83206</v>
      </c>
      <c r="G30" s="14">
        <v>2496148.9</v>
      </c>
      <c r="H30" s="14">
        <f aca="true" t="shared" si="29" ref="H30:O30">SUM(H8:H27)</f>
        <v>-35153</v>
      </c>
      <c r="I30" s="14">
        <f t="shared" si="29"/>
        <v>117982.7</v>
      </c>
      <c r="J30" s="14">
        <f t="shared" si="29"/>
        <v>0</v>
      </c>
      <c r="K30" s="14">
        <f t="shared" si="29"/>
        <v>82829.69999999995</v>
      </c>
      <c r="L30" s="14">
        <f t="shared" si="29"/>
        <v>1702765.1</v>
      </c>
      <c r="M30" s="14">
        <f t="shared" si="29"/>
        <v>793007.4999999999</v>
      </c>
      <c r="N30" s="14">
        <f t="shared" si="29"/>
        <v>83206</v>
      </c>
      <c r="O30" s="14">
        <f t="shared" si="29"/>
        <v>2578978.6</v>
      </c>
      <c r="P30" s="14">
        <f aca="true" t="shared" si="30" ref="P30:W30">SUM(P8:P27)</f>
        <v>34683.3</v>
      </c>
      <c r="Q30" s="14">
        <f t="shared" si="30"/>
        <v>-57342</v>
      </c>
      <c r="R30" s="14">
        <f t="shared" si="30"/>
        <v>5376.1</v>
      </c>
      <c r="S30" s="14">
        <f t="shared" si="30"/>
        <v>-17282.59999999999</v>
      </c>
      <c r="T30" s="14">
        <f t="shared" si="30"/>
        <v>1737448.4000000001</v>
      </c>
      <c r="U30" s="14">
        <f t="shared" si="30"/>
        <v>735665.4999999999</v>
      </c>
      <c r="V30" s="14">
        <f t="shared" si="30"/>
        <v>88582.1</v>
      </c>
      <c r="W30" s="14">
        <f t="shared" si="30"/>
        <v>2561696.0000000005</v>
      </c>
      <c r="X30" s="14">
        <f aca="true" t="shared" si="31" ref="X30:AE30">SUM(X8:X27)</f>
        <v>-2141.7999999999993</v>
      </c>
      <c r="Y30" s="14">
        <f t="shared" si="31"/>
        <v>-97819.80000000002</v>
      </c>
      <c r="Z30" s="14">
        <f t="shared" si="31"/>
        <v>0</v>
      </c>
      <c r="AA30" s="14">
        <f t="shared" si="31"/>
        <v>-99961.6</v>
      </c>
      <c r="AB30" s="14">
        <f t="shared" si="31"/>
        <v>1735306.6</v>
      </c>
      <c r="AC30" s="14">
        <f t="shared" si="31"/>
        <v>637845.7</v>
      </c>
      <c r="AD30" s="14">
        <f t="shared" si="31"/>
        <v>88582.1</v>
      </c>
      <c r="AE30" s="14">
        <f t="shared" si="31"/>
        <v>2461734.4</v>
      </c>
      <c r="AF30" s="84">
        <f>SUM(AF8:AF29)</f>
        <v>-52620.09999999999</v>
      </c>
      <c r="AG30" s="84">
        <f aca="true" t="shared" si="32" ref="AG30:AM30">SUM(AG8:AG29)</f>
        <v>50973.2</v>
      </c>
      <c r="AH30" s="84">
        <f t="shared" si="32"/>
        <v>0</v>
      </c>
      <c r="AI30" s="84">
        <f t="shared" si="32"/>
        <v>-1646.900000000005</v>
      </c>
      <c r="AJ30" s="84">
        <f t="shared" si="32"/>
        <v>1682686.4999999998</v>
      </c>
      <c r="AK30" s="84">
        <f t="shared" si="32"/>
        <v>688818.8999999999</v>
      </c>
      <c r="AL30" s="84">
        <f t="shared" si="32"/>
        <v>88582.1</v>
      </c>
      <c r="AM30" s="84">
        <f t="shared" si="32"/>
        <v>2460087.5</v>
      </c>
    </row>
    <row r="31" spans="1:39" s="69" customFormat="1" ht="27.75" customHeight="1">
      <c r="A31" s="24"/>
      <c r="B31" s="25"/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</row>
    <row r="32" spans="1:3" s="69" customFormat="1" ht="27.75" customHeight="1">
      <c r="A32" s="150"/>
      <c r="B32" s="151"/>
      <c r="C32" s="151"/>
    </row>
    <row r="33" spans="1:3" s="11" customFormat="1" ht="17.25" customHeight="1">
      <c r="A33" s="150"/>
      <c r="B33" s="152"/>
      <c r="C33" s="152"/>
    </row>
    <row r="34" spans="1:39" ht="15.75" customHeight="1">
      <c r="A34" s="20"/>
      <c r="B34" s="21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" s="11" customFormat="1" ht="16.5" customHeight="1">
      <c r="A35" s="148"/>
      <c r="B35" s="149"/>
      <c r="C35" s="149"/>
    </row>
    <row r="36" spans="1:39" s="11" customFormat="1" ht="16.5" customHeight="1">
      <c r="A36" s="24"/>
      <c r="B36" s="25"/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</row>
  </sheetData>
  <sheetProtection/>
  <mergeCells count="39">
    <mergeCell ref="AF5:AI5"/>
    <mergeCell ref="AJ5:AM5"/>
    <mergeCell ref="AF6:AH6"/>
    <mergeCell ref="AI6:AI7"/>
    <mergeCell ref="AJ6:AL6"/>
    <mergeCell ref="AM6:AM7"/>
    <mergeCell ref="X5:AA5"/>
    <mergeCell ref="AB5:AE5"/>
    <mergeCell ref="X6:Z6"/>
    <mergeCell ref="AA6:AA7"/>
    <mergeCell ref="AB6:AD6"/>
    <mergeCell ref="AE6:AE7"/>
    <mergeCell ref="P5:S5"/>
    <mergeCell ref="T5:W5"/>
    <mergeCell ref="P6:R6"/>
    <mergeCell ref="S6:S7"/>
    <mergeCell ref="T6:V6"/>
    <mergeCell ref="W6:W7"/>
    <mergeCell ref="D6:F6"/>
    <mergeCell ref="G6:G7"/>
    <mergeCell ref="A6:A7"/>
    <mergeCell ref="B6:B7"/>
    <mergeCell ref="C6:C7"/>
    <mergeCell ref="A18:A20"/>
    <mergeCell ref="B18:B20"/>
    <mergeCell ref="A3:G3"/>
    <mergeCell ref="A35:C35"/>
    <mergeCell ref="A32:C32"/>
    <mergeCell ref="A33:C33"/>
    <mergeCell ref="A22:A23"/>
    <mergeCell ref="B22:B23"/>
    <mergeCell ref="A25:A26"/>
    <mergeCell ref="D5:G5"/>
    <mergeCell ref="H5:K5"/>
    <mergeCell ref="H6:J6"/>
    <mergeCell ref="K6:K7"/>
    <mergeCell ref="L5:O5"/>
    <mergeCell ref="L6:N6"/>
    <mergeCell ref="O6:O7"/>
  </mergeCells>
  <printOptions horizontalCentered="1"/>
  <pageMargins left="0.3937007874015748" right="0.3937007874015748" top="0.7874015748031497" bottom="0.7874015748031497" header="0.31496062992125984" footer="0.15748031496062992"/>
  <pageSetup firstPageNumber="15" useFirstPageNumber="1" fitToHeight="2" fitToWidth="1" horizontalDpi="600" verticalDpi="600" orientation="landscape" paperSize="9" scale="47" r:id="rId1"/>
  <headerFooter alignWithMargins="0">
    <oddFooter>&amp;C&amp;P</oddFooter>
  </headerFooter>
  <rowBreaks count="1" manualBreakCount="1">
    <brk id="24" max="3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H14"/>
  <sheetViews>
    <sheetView tabSelected="1" view="pageBreakPreview" zoomScaleSheetLayoutView="100" workbookViewId="0" topLeftCell="A1">
      <selection activeCell="H17" sqref="H17"/>
    </sheetView>
  </sheetViews>
  <sheetFormatPr defaultColWidth="9.125" defaultRowHeight="12.75"/>
  <cols>
    <col min="1" max="1" width="58.125" style="1" customWidth="1"/>
    <col min="2" max="3" width="10.125" style="1" customWidth="1"/>
    <col min="4" max="4" width="20.75390625" style="1" hidden="1" customWidth="1"/>
    <col min="5" max="5" width="15.00390625" style="1" hidden="1" customWidth="1"/>
    <col min="6" max="6" width="20.75390625" style="1" customWidth="1"/>
    <col min="7" max="7" width="15.00390625" style="1" customWidth="1"/>
    <col min="8" max="8" width="20.75390625" style="1" customWidth="1"/>
    <col min="9" max="16384" width="9.125" style="1" customWidth="1"/>
  </cols>
  <sheetData>
    <row r="1" spans="1:8" ht="18.75" customHeight="1">
      <c r="A1" s="3"/>
      <c r="B1" s="3"/>
      <c r="C1" s="3"/>
      <c r="D1" s="3" t="s">
        <v>141</v>
      </c>
      <c r="F1" s="3" t="s">
        <v>141</v>
      </c>
      <c r="H1" s="3" t="s">
        <v>141</v>
      </c>
    </row>
    <row r="2" spans="1:4" ht="121.5" customHeight="1">
      <c r="A2" s="136" t="s">
        <v>142</v>
      </c>
      <c r="B2" s="136"/>
      <c r="C2" s="136"/>
      <c r="D2" s="136"/>
    </row>
    <row r="3" spans="1:8" ht="7.5" customHeight="1">
      <c r="A3" s="79"/>
      <c r="B3" s="79"/>
      <c r="C3" s="79"/>
      <c r="D3" s="79"/>
      <c r="F3" s="79"/>
      <c r="H3" s="79"/>
    </row>
    <row r="4" spans="1:8" ht="13.5" customHeight="1">
      <c r="A4" s="11"/>
      <c r="B4" s="11"/>
      <c r="C4" s="11"/>
      <c r="D4" s="96" t="s">
        <v>1</v>
      </c>
      <c r="F4" s="96" t="s">
        <v>1</v>
      </c>
      <c r="H4" s="96" t="s">
        <v>1</v>
      </c>
    </row>
    <row r="5" spans="1:8" s="93" customFormat="1" ht="42" customHeight="1">
      <c r="A5" s="47" t="s">
        <v>2</v>
      </c>
      <c r="B5" s="92" t="s">
        <v>5</v>
      </c>
      <c r="C5" s="92" t="s">
        <v>6</v>
      </c>
      <c r="D5" s="51" t="s">
        <v>123</v>
      </c>
      <c r="E5" s="97" t="s">
        <v>144</v>
      </c>
      <c r="F5" s="51" t="s">
        <v>123</v>
      </c>
      <c r="G5" s="97" t="s">
        <v>150</v>
      </c>
      <c r="H5" s="51" t="s">
        <v>123</v>
      </c>
    </row>
    <row r="6" spans="1:8" s="93" customFormat="1" ht="23.25" customHeight="1">
      <c r="A6" s="45" t="s">
        <v>59</v>
      </c>
      <c r="B6" s="94" t="s">
        <v>12</v>
      </c>
      <c r="C6" s="95" t="s">
        <v>13</v>
      </c>
      <c r="D6" s="48">
        <v>22516.7</v>
      </c>
      <c r="E6" s="13"/>
      <c r="F6" s="48">
        <f>D6+E6</f>
        <v>22516.7</v>
      </c>
      <c r="G6" s="109"/>
      <c r="H6" s="48">
        <f>F6+G6</f>
        <v>22516.7</v>
      </c>
    </row>
    <row r="7" spans="1:8" s="93" customFormat="1" ht="28.5" customHeight="1">
      <c r="A7" s="45" t="s">
        <v>69</v>
      </c>
      <c r="B7" s="94" t="s">
        <v>12</v>
      </c>
      <c r="C7" s="95" t="s">
        <v>13</v>
      </c>
      <c r="D7" s="48">
        <v>57342</v>
      </c>
      <c r="E7" s="48">
        <v>-50000</v>
      </c>
      <c r="F7" s="48">
        <f>D7+E7</f>
        <v>7342</v>
      </c>
      <c r="G7" s="83"/>
      <c r="H7" s="48">
        <f>F7+G7</f>
        <v>7342</v>
      </c>
    </row>
    <row r="8" spans="1:8" s="93" customFormat="1" ht="34.5" customHeight="1">
      <c r="A8" s="45" t="s">
        <v>41</v>
      </c>
      <c r="B8" s="94" t="s">
        <v>12</v>
      </c>
      <c r="C8" s="95" t="s">
        <v>13</v>
      </c>
      <c r="D8" s="48">
        <v>7749.4</v>
      </c>
      <c r="E8" s="13"/>
      <c r="F8" s="48">
        <f>D8+E8</f>
        <v>7749.4</v>
      </c>
      <c r="G8" s="160">
        <v>-7749.4</v>
      </c>
      <c r="H8" s="110">
        <f>F8+G8</f>
        <v>0</v>
      </c>
    </row>
    <row r="9" spans="1:8" s="93" customFormat="1" ht="28.5" customHeight="1">
      <c r="A9" s="45" t="s">
        <v>66</v>
      </c>
      <c r="B9" s="94" t="s">
        <v>12</v>
      </c>
      <c r="C9" s="95" t="s">
        <v>13</v>
      </c>
      <c r="D9" s="48">
        <v>2837</v>
      </c>
      <c r="E9" s="13"/>
      <c r="F9" s="48">
        <f>D9+E9</f>
        <v>2837</v>
      </c>
      <c r="G9" s="160">
        <v>-2837</v>
      </c>
      <c r="H9" s="110">
        <f>F9+G9</f>
        <v>0</v>
      </c>
    </row>
    <row r="10" spans="1:8" s="93" customFormat="1" ht="21" customHeight="1">
      <c r="A10" s="46" t="s">
        <v>0</v>
      </c>
      <c r="B10" s="46"/>
      <c r="C10" s="46"/>
      <c r="D10" s="14">
        <f>SUM(D6:D9)</f>
        <v>90445.09999999999</v>
      </c>
      <c r="E10" s="14">
        <f>SUM(E6:E9)</f>
        <v>-50000</v>
      </c>
      <c r="F10" s="14">
        <f>SUM(F6:F9)</f>
        <v>40445.1</v>
      </c>
      <c r="G10" s="84">
        <f>SUM(G6:G9)</f>
        <v>-10586.4</v>
      </c>
      <c r="H10" s="106">
        <f>SUM(H6:H9)</f>
        <v>29858.7</v>
      </c>
    </row>
    <row r="11" spans="1:8" ht="15" customHeight="1">
      <c r="A11" s="18"/>
      <c r="B11" s="18"/>
      <c r="C11" s="18"/>
      <c r="D11" s="19"/>
      <c r="F11" s="19"/>
      <c r="H11" s="19"/>
    </row>
    <row r="12" spans="1:8" ht="16.5" customHeight="1">
      <c r="A12" s="18"/>
      <c r="B12" s="18"/>
      <c r="C12" s="18"/>
      <c r="D12" s="19"/>
      <c r="F12" s="19"/>
      <c r="H12" s="19"/>
    </row>
    <row r="13" spans="1:3" ht="12">
      <c r="A13" s="67"/>
      <c r="B13" s="67"/>
      <c r="C13" s="67"/>
    </row>
    <row r="14" spans="1:8" ht="12.75">
      <c r="A14" s="16"/>
      <c r="B14" s="16"/>
      <c r="C14" s="16"/>
      <c r="D14" s="17"/>
      <c r="F14" s="17"/>
      <c r="H14" s="17"/>
    </row>
  </sheetData>
  <sheetProtection/>
  <mergeCells count="1">
    <mergeCell ref="A2:D2"/>
  </mergeCells>
  <printOptions horizontalCentered="1"/>
  <pageMargins left="0.3937007874015748" right="0.3937007874015748" top="0.5905511811023623" bottom="0.5905511811023623" header="0.31496062992125984" footer="0.15748031496062992"/>
  <pageSetup firstPageNumber="18" useFirstPageNumber="1" horizontalDpi="600" verticalDpi="600" orientation="portrait" paperSize="9" scale="50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30"/>
  <sheetViews>
    <sheetView zoomScaleSheetLayoutView="100" zoomScalePageLayoutView="0" workbookViewId="0" topLeftCell="A10">
      <selection activeCell="B5" sqref="B5:C5"/>
    </sheetView>
  </sheetViews>
  <sheetFormatPr defaultColWidth="9.125" defaultRowHeight="12.75"/>
  <cols>
    <col min="1" max="1" width="54.625" style="1" customWidth="1"/>
    <col min="2" max="2" width="26.25390625" style="1" customWidth="1"/>
    <col min="3" max="3" width="14.00390625" style="1" customWidth="1"/>
    <col min="4" max="16384" width="9.125" style="1" customWidth="1"/>
  </cols>
  <sheetData>
    <row r="1" spans="1:3" ht="21.75" customHeight="1">
      <c r="A1" s="3"/>
      <c r="B1" s="3"/>
      <c r="C1" s="3" t="s">
        <v>111</v>
      </c>
    </row>
    <row r="2" spans="1:3" ht="18.75" customHeight="1">
      <c r="A2" s="3"/>
      <c r="B2" s="3"/>
      <c r="C2" s="3"/>
    </row>
    <row r="3" spans="1:3" ht="114" customHeight="1">
      <c r="A3" s="136" t="s">
        <v>93</v>
      </c>
      <c r="B3" s="147"/>
      <c r="C3" s="147"/>
    </row>
    <row r="4" spans="1:3" ht="30" customHeight="1">
      <c r="A4" s="79"/>
      <c r="B4" s="81"/>
      <c r="C4" s="81"/>
    </row>
    <row r="5" spans="2:3" ht="13.5" customHeight="1">
      <c r="B5" s="120" t="s">
        <v>1</v>
      </c>
      <c r="C5" s="121"/>
    </row>
    <row r="6" spans="1:3" ht="21" customHeight="1">
      <c r="A6" s="130" t="s">
        <v>2</v>
      </c>
      <c r="B6" s="117" t="s">
        <v>4</v>
      </c>
      <c r="C6" s="118"/>
    </row>
    <row r="7" spans="1:3" ht="144" customHeight="1">
      <c r="A7" s="131"/>
      <c r="B7" s="50" t="s">
        <v>25</v>
      </c>
      <c r="C7" s="47" t="s">
        <v>0</v>
      </c>
    </row>
    <row r="8" spans="1:3" s="2" customFormat="1" ht="23.25" customHeight="1">
      <c r="A8" s="45" t="s">
        <v>69</v>
      </c>
      <c r="B8" s="48">
        <v>7231.7</v>
      </c>
      <c r="C8" s="48">
        <f aca="true" t="shared" si="0" ref="C8:C25">SUM(B8:B8)</f>
        <v>7231.7</v>
      </c>
    </row>
    <row r="9" spans="1:3" s="2" customFormat="1" ht="27.75" customHeight="1">
      <c r="A9" s="45" t="s">
        <v>40</v>
      </c>
      <c r="B9" s="48">
        <v>4147.2</v>
      </c>
      <c r="C9" s="48">
        <f t="shared" si="0"/>
        <v>4147.2</v>
      </c>
    </row>
    <row r="10" spans="1:3" s="2" customFormat="1" ht="32.25" customHeight="1">
      <c r="A10" s="45" t="s">
        <v>42</v>
      </c>
      <c r="B10" s="13">
        <v>591.4</v>
      </c>
      <c r="C10" s="48">
        <f t="shared" si="0"/>
        <v>591.4</v>
      </c>
    </row>
    <row r="11" spans="1:3" s="2" customFormat="1" ht="28.5" customHeight="1">
      <c r="A11" s="45" t="s">
        <v>43</v>
      </c>
      <c r="B11" s="49">
        <v>108</v>
      </c>
      <c r="C11" s="48">
        <f>SUM(B11:B11)</f>
        <v>108</v>
      </c>
    </row>
    <row r="12" spans="1:3" s="2" customFormat="1" ht="25.5" customHeight="1">
      <c r="A12" s="45" t="s">
        <v>60</v>
      </c>
      <c r="B12" s="13">
        <v>103.7</v>
      </c>
      <c r="C12" s="48">
        <f t="shared" si="0"/>
        <v>103.7</v>
      </c>
    </row>
    <row r="13" spans="1:3" s="2" customFormat="1" ht="30" customHeight="1">
      <c r="A13" s="45" t="s">
        <v>45</v>
      </c>
      <c r="B13" s="49">
        <v>130.6</v>
      </c>
      <c r="C13" s="48">
        <f t="shared" si="0"/>
        <v>130.6</v>
      </c>
    </row>
    <row r="14" spans="1:3" s="2" customFormat="1" ht="28.5" customHeight="1">
      <c r="A14" s="45" t="s">
        <v>46</v>
      </c>
      <c r="B14" s="49">
        <v>120</v>
      </c>
      <c r="C14" s="48">
        <f t="shared" si="0"/>
        <v>120</v>
      </c>
    </row>
    <row r="15" spans="1:3" s="2" customFormat="1" ht="36" customHeight="1">
      <c r="A15" s="45" t="s">
        <v>47</v>
      </c>
      <c r="B15" s="49">
        <v>292.8</v>
      </c>
      <c r="C15" s="48">
        <f t="shared" si="0"/>
        <v>292.8</v>
      </c>
    </row>
    <row r="16" spans="1:3" s="2" customFormat="1" ht="26.25" customHeight="1">
      <c r="A16" s="45" t="s">
        <v>48</v>
      </c>
      <c r="B16" s="13">
        <v>92.2</v>
      </c>
      <c r="C16" s="48">
        <f t="shared" si="0"/>
        <v>92.2</v>
      </c>
    </row>
    <row r="17" spans="1:3" s="2" customFormat="1" ht="24" customHeight="1">
      <c r="A17" s="45" t="s">
        <v>49</v>
      </c>
      <c r="B17" s="13">
        <v>172.8</v>
      </c>
      <c r="C17" s="48">
        <f t="shared" si="0"/>
        <v>172.8</v>
      </c>
    </row>
    <row r="18" spans="1:3" s="2" customFormat="1" ht="36" customHeight="1">
      <c r="A18" s="45" t="s">
        <v>61</v>
      </c>
      <c r="B18" s="13">
        <v>775.7</v>
      </c>
      <c r="C18" s="48">
        <f t="shared" si="0"/>
        <v>775.7</v>
      </c>
    </row>
    <row r="19" spans="1:3" s="2" customFormat="1" ht="36" customHeight="1">
      <c r="A19" s="45" t="s">
        <v>62</v>
      </c>
      <c r="B19" s="13">
        <v>115.2</v>
      </c>
      <c r="C19" s="48">
        <f t="shared" si="0"/>
        <v>115.2</v>
      </c>
    </row>
    <row r="20" spans="1:3" s="2" customFormat="1" ht="30" customHeight="1">
      <c r="A20" s="45" t="s">
        <v>63</v>
      </c>
      <c r="B20" s="49">
        <v>787.2</v>
      </c>
      <c r="C20" s="48">
        <f t="shared" si="0"/>
        <v>787.2</v>
      </c>
    </row>
    <row r="21" spans="1:3" s="2" customFormat="1" ht="23.25" customHeight="1">
      <c r="A21" s="45" t="s">
        <v>53</v>
      </c>
      <c r="B21" s="49">
        <v>679.7</v>
      </c>
      <c r="C21" s="48">
        <f t="shared" si="0"/>
        <v>679.7</v>
      </c>
    </row>
    <row r="22" spans="1:3" s="2" customFormat="1" ht="30.75" customHeight="1">
      <c r="A22" s="45" t="s">
        <v>64</v>
      </c>
      <c r="B22" s="49">
        <v>330.2</v>
      </c>
      <c r="C22" s="48">
        <f t="shared" si="0"/>
        <v>330.2</v>
      </c>
    </row>
    <row r="23" spans="1:3" s="2" customFormat="1" ht="29.25" customHeight="1">
      <c r="A23" s="45" t="s">
        <v>65</v>
      </c>
      <c r="B23" s="49">
        <v>182.4</v>
      </c>
      <c r="C23" s="48">
        <f t="shared" si="0"/>
        <v>182.4</v>
      </c>
    </row>
    <row r="24" spans="1:3" s="2" customFormat="1" ht="24.75" customHeight="1">
      <c r="A24" s="45" t="s">
        <v>56</v>
      </c>
      <c r="B24" s="53">
        <v>96</v>
      </c>
      <c r="C24" s="48">
        <f t="shared" si="0"/>
        <v>96</v>
      </c>
    </row>
    <row r="25" spans="1:3" s="2" customFormat="1" ht="27" customHeight="1">
      <c r="A25" s="45" t="s">
        <v>66</v>
      </c>
      <c r="B25" s="49">
        <v>216</v>
      </c>
      <c r="C25" s="48">
        <f t="shared" si="0"/>
        <v>216</v>
      </c>
    </row>
    <row r="26" spans="1:3" ht="21" customHeight="1">
      <c r="A26" s="46" t="s">
        <v>0</v>
      </c>
      <c r="B26" s="14">
        <f>SUM(B8:B25)</f>
        <v>16172.800000000003</v>
      </c>
      <c r="C26" s="14">
        <f>SUM(C8:C25)</f>
        <v>16172.800000000003</v>
      </c>
    </row>
    <row r="27" spans="1:3" ht="15" customHeight="1">
      <c r="A27" s="18"/>
      <c r="B27" s="19"/>
      <c r="C27" s="19"/>
    </row>
    <row r="28" spans="1:3" ht="16.5" customHeight="1">
      <c r="A28" s="18"/>
      <c r="B28" s="19"/>
      <c r="C28" s="19"/>
    </row>
    <row r="29" spans="1:3" ht="12">
      <c r="A29" s="119"/>
      <c r="B29" s="119"/>
      <c r="C29" s="119"/>
    </row>
    <row r="30" spans="1:3" ht="12.75">
      <c r="A30" s="16"/>
      <c r="B30" s="17"/>
      <c r="C30" s="17"/>
    </row>
  </sheetData>
  <sheetProtection/>
  <mergeCells count="5">
    <mergeCell ref="B6:C6"/>
    <mergeCell ref="A3:C3"/>
    <mergeCell ref="A6:A7"/>
    <mergeCell ref="A29:C29"/>
    <mergeCell ref="B5:C5"/>
  </mergeCells>
  <printOptions horizontalCentered="1"/>
  <pageMargins left="0.3937007874015748" right="0.3937007874015748" top="0.5905511811023623" bottom="0.5905511811023623" header="0.31496062992125984" footer="0.15748031496062992"/>
  <pageSetup firstPageNumber="18" useFirstPageNumber="1" horizontalDpi="600" verticalDpi="600" orientation="portrait" paperSize="9" scale="85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13"/>
  <sheetViews>
    <sheetView zoomScalePageLayoutView="0" workbookViewId="0" topLeftCell="A1">
      <selection activeCell="K7" sqref="K7"/>
    </sheetView>
  </sheetViews>
  <sheetFormatPr defaultColWidth="9.125" defaultRowHeight="12.75"/>
  <cols>
    <col min="1" max="1" width="47.625" style="1" customWidth="1"/>
    <col min="2" max="2" width="6.75390625" style="1" customWidth="1"/>
    <col min="3" max="3" width="8.75390625" style="1" customWidth="1"/>
    <col min="4" max="7" width="16.75390625" style="1" customWidth="1"/>
    <col min="8" max="16384" width="9.125" style="1" customWidth="1"/>
  </cols>
  <sheetData>
    <row r="1" ht="15.75" customHeight="1">
      <c r="G1" s="6" t="s">
        <v>109</v>
      </c>
    </row>
    <row r="2" spans="1:3" ht="16.5" customHeight="1">
      <c r="A2" s="5"/>
      <c r="B2" s="5"/>
      <c r="C2" s="5"/>
    </row>
    <row r="3" spans="1:7" ht="57.75" customHeight="1">
      <c r="A3" s="134" t="s">
        <v>96</v>
      </c>
      <c r="B3" s="134"/>
      <c r="C3" s="134"/>
      <c r="D3" s="134"/>
      <c r="E3" s="134"/>
      <c r="F3" s="134"/>
      <c r="G3" s="134"/>
    </row>
    <row r="4" spans="1:3" ht="18" customHeight="1">
      <c r="A4" s="68"/>
      <c r="B4" s="68"/>
      <c r="C4" s="68"/>
    </row>
    <row r="5" spans="1:7" ht="18" customHeight="1">
      <c r="A5" s="62"/>
      <c r="B5" s="62"/>
      <c r="C5" s="62"/>
      <c r="G5" s="63" t="s">
        <v>1</v>
      </c>
    </row>
    <row r="6" spans="1:7" ht="21.75" customHeight="1">
      <c r="A6" s="124" t="s">
        <v>4</v>
      </c>
      <c r="B6" s="124" t="s">
        <v>5</v>
      </c>
      <c r="C6" s="124" t="s">
        <v>6</v>
      </c>
      <c r="D6" s="122" t="s">
        <v>19</v>
      </c>
      <c r="E6" s="123"/>
      <c r="F6" s="124" t="s">
        <v>38</v>
      </c>
      <c r="G6" s="112" t="s">
        <v>0</v>
      </c>
    </row>
    <row r="7" spans="1:7" ht="76.5">
      <c r="A7" s="125"/>
      <c r="B7" s="125"/>
      <c r="C7" s="125"/>
      <c r="D7" s="64" t="s">
        <v>28</v>
      </c>
      <c r="E7" s="64" t="s">
        <v>29</v>
      </c>
      <c r="F7" s="111"/>
      <c r="G7" s="113"/>
    </row>
    <row r="8" spans="1:7" ht="92.25" customHeight="1">
      <c r="A8" s="58" t="s">
        <v>30</v>
      </c>
      <c r="B8" s="34" t="s">
        <v>83</v>
      </c>
      <c r="C8" s="9">
        <v>1403</v>
      </c>
      <c r="D8" s="52">
        <v>0</v>
      </c>
      <c r="E8" s="52">
        <v>0</v>
      </c>
      <c r="F8" s="52">
        <v>5000</v>
      </c>
      <c r="G8" s="52">
        <v>5000</v>
      </c>
    </row>
    <row r="9" spans="1:7" ht="141.75" customHeight="1">
      <c r="A9" s="58" t="s">
        <v>113</v>
      </c>
      <c r="B9" s="74" t="s">
        <v>12</v>
      </c>
      <c r="C9" s="74" t="s">
        <v>98</v>
      </c>
      <c r="D9" s="52">
        <v>0</v>
      </c>
      <c r="E9" s="52">
        <v>0</v>
      </c>
      <c r="F9" s="52">
        <v>1000</v>
      </c>
      <c r="G9" s="52">
        <v>1000</v>
      </c>
    </row>
    <row r="10" spans="1:7" ht="15">
      <c r="A10" s="46" t="s">
        <v>0</v>
      </c>
      <c r="B10" s="13"/>
      <c r="C10" s="13"/>
      <c r="D10" s="14">
        <v>0</v>
      </c>
      <c r="E10" s="14">
        <v>0</v>
      </c>
      <c r="F10" s="14">
        <v>6000</v>
      </c>
      <c r="G10" s="14">
        <v>6000</v>
      </c>
    </row>
    <row r="13" spans="1:7" ht="12">
      <c r="A13" s="119"/>
      <c r="B13" s="119"/>
      <c r="C13" s="119"/>
      <c r="D13" s="119"/>
      <c r="E13" s="119"/>
      <c r="F13" s="119"/>
      <c r="G13" s="119"/>
    </row>
  </sheetData>
  <sheetProtection/>
  <mergeCells count="8">
    <mergeCell ref="A3:G3"/>
    <mergeCell ref="A13:G13"/>
    <mergeCell ref="D6:E6"/>
    <mergeCell ref="A6:A7"/>
    <mergeCell ref="B6:B7"/>
    <mergeCell ref="C6:C7"/>
    <mergeCell ref="F6:F7"/>
    <mergeCell ref="G6:G7"/>
  </mergeCells>
  <printOptions/>
  <pageMargins left="0.75" right="0.75" top="1" bottom="0.65" header="0.5" footer="0.23"/>
  <pageSetup firstPageNumber="20" useFirstPageNumber="1" fitToHeight="1" fitToWidth="1" horizontalDpi="600" verticalDpi="600" orientation="landscape" paperSize="9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view="pageBreakPreview" zoomScaleSheetLayoutView="100" workbookViewId="0" topLeftCell="C1">
      <pane ySplit="7" topLeftCell="BM8" activePane="bottomLeft" state="frozen"/>
      <selection pane="topLeft" activeCell="A13" sqref="A13:C13"/>
      <selection pane="bottomLeft" activeCell="A20" sqref="A20:A21"/>
    </sheetView>
  </sheetViews>
  <sheetFormatPr defaultColWidth="9.125" defaultRowHeight="12.75"/>
  <cols>
    <col min="1" max="1" width="60.375" style="1" customWidth="1"/>
    <col min="2" max="2" width="7.625" style="1" customWidth="1"/>
    <col min="3" max="3" width="10.875" style="1" customWidth="1"/>
    <col min="4" max="5" width="16.75390625" style="1" customWidth="1"/>
    <col min="6" max="6" width="15.875" style="1" customWidth="1"/>
    <col min="7" max="7" width="13.375" style="1" customWidth="1"/>
    <col min="8" max="9" width="16.75390625" style="1" customWidth="1"/>
    <col min="10" max="10" width="15.875" style="1" customWidth="1"/>
    <col min="11" max="11" width="13.375" style="1" customWidth="1"/>
    <col min="12" max="13" width="16.75390625" style="1" customWidth="1"/>
    <col min="14" max="14" width="15.875" style="1" customWidth="1"/>
    <col min="15" max="15" width="13.375" style="1" customWidth="1"/>
    <col min="16" max="16384" width="9.125" style="1" customWidth="1"/>
  </cols>
  <sheetData>
    <row r="1" spans="1:15" ht="16.5" customHeight="1">
      <c r="A1" s="5"/>
      <c r="B1" s="5"/>
      <c r="D1" s="5"/>
      <c r="E1" s="5"/>
      <c r="F1" s="5"/>
      <c r="G1" s="6" t="s">
        <v>112</v>
      </c>
      <c r="H1" s="5"/>
      <c r="I1" s="5"/>
      <c r="J1" s="5"/>
      <c r="K1" s="6" t="s">
        <v>112</v>
      </c>
      <c r="L1" s="5"/>
      <c r="M1" s="5"/>
      <c r="N1" s="5"/>
      <c r="O1" s="6" t="s">
        <v>112</v>
      </c>
    </row>
    <row r="2" spans="1:15" ht="14.25" customHeight="1">
      <c r="A2" s="5"/>
      <c r="B2" s="5"/>
      <c r="D2" s="5"/>
      <c r="E2" s="5"/>
      <c r="F2" s="5"/>
      <c r="G2" s="6"/>
      <c r="H2" s="5"/>
      <c r="I2" s="5"/>
      <c r="J2" s="5"/>
      <c r="K2" s="6"/>
      <c r="L2" s="5"/>
      <c r="M2" s="5"/>
      <c r="N2" s="5"/>
      <c r="O2" s="6"/>
    </row>
    <row r="3" spans="1:7" ht="74.25" customHeight="1">
      <c r="A3" s="134" t="s">
        <v>88</v>
      </c>
      <c r="B3" s="134"/>
      <c r="C3" s="134"/>
      <c r="D3" s="114"/>
      <c r="E3" s="114"/>
      <c r="F3" s="114"/>
      <c r="G3" s="114"/>
    </row>
    <row r="4" spans="1:15" ht="24" customHeight="1">
      <c r="A4" s="65"/>
      <c r="B4" s="65"/>
      <c r="C4" s="65"/>
      <c r="D4" s="80"/>
      <c r="E4" s="80"/>
      <c r="F4" s="80"/>
      <c r="G4" s="80"/>
      <c r="H4" s="80"/>
      <c r="I4" s="80"/>
      <c r="J4" s="80"/>
      <c r="K4" s="80"/>
      <c r="L4" s="81"/>
      <c r="M4" s="81"/>
      <c r="N4" s="81"/>
      <c r="O4" s="81"/>
    </row>
    <row r="5" spans="1:15" ht="15" customHeight="1">
      <c r="A5" s="12"/>
      <c r="B5" s="12"/>
      <c r="C5" s="12"/>
      <c r="D5" s="139" t="s">
        <v>1</v>
      </c>
      <c r="E5" s="139"/>
      <c r="F5" s="139"/>
      <c r="G5" s="139"/>
      <c r="H5" s="139" t="s">
        <v>1</v>
      </c>
      <c r="I5" s="139"/>
      <c r="J5" s="139"/>
      <c r="K5" s="139"/>
      <c r="L5" s="139" t="s">
        <v>1</v>
      </c>
      <c r="M5" s="139"/>
      <c r="N5" s="139"/>
      <c r="O5" s="139"/>
    </row>
    <row r="6" spans="1:15" ht="12.75" customHeight="1">
      <c r="A6" s="132" t="s">
        <v>4</v>
      </c>
      <c r="B6" s="132" t="s">
        <v>5</v>
      </c>
      <c r="C6" s="132" t="s">
        <v>6</v>
      </c>
      <c r="D6" s="132" t="s">
        <v>19</v>
      </c>
      <c r="E6" s="140"/>
      <c r="F6" s="140"/>
      <c r="G6" s="132" t="s">
        <v>0</v>
      </c>
      <c r="H6" s="115" t="s">
        <v>129</v>
      </c>
      <c r="I6" s="116"/>
      <c r="J6" s="116"/>
      <c r="K6" s="115" t="s">
        <v>0</v>
      </c>
      <c r="L6" s="132" t="s">
        <v>19</v>
      </c>
      <c r="M6" s="140"/>
      <c r="N6" s="140"/>
      <c r="O6" s="132" t="s">
        <v>0</v>
      </c>
    </row>
    <row r="7" spans="1:15" ht="120.75" customHeight="1">
      <c r="A7" s="157"/>
      <c r="B7" s="157"/>
      <c r="C7" s="157"/>
      <c r="D7" s="51" t="s">
        <v>67</v>
      </c>
      <c r="E7" s="51" t="s">
        <v>72</v>
      </c>
      <c r="F7" s="51" t="s">
        <v>68</v>
      </c>
      <c r="G7" s="140"/>
      <c r="H7" s="82" t="s">
        <v>67</v>
      </c>
      <c r="I7" s="82" t="s">
        <v>72</v>
      </c>
      <c r="J7" s="82" t="s">
        <v>68</v>
      </c>
      <c r="K7" s="116"/>
      <c r="L7" s="51" t="s">
        <v>67</v>
      </c>
      <c r="M7" s="51" t="s">
        <v>72</v>
      </c>
      <c r="N7" s="51" t="s">
        <v>68</v>
      </c>
      <c r="O7" s="140"/>
    </row>
    <row r="8" spans="1:15" ht="31.5" customHeight="1">
      <c r="A8" s="56" t="s">
        <v>23</v>
      </c>
      <c r="B8" s="29" t="s">
        <v>24</v>
      </c>
      <c r="C8" s="30" t="s">
        <v>22</v>
      </c>
      <c r="D8" s="52">
        <v>31629.7</v>
      </c>
      <c r="E8" s="52">
        <v>0</v>
      </c>
      <c r="F8" s="52">
        <v>0</v>
      </c>
      <c r="G8" s="52">
        <v>31629.7</v>
      </c>
      <c r="H8" s="85"/>
      <c r="I8" s="85"/>
      <c r="J8" s="85"/>
      <c r="K8" s="85">
        <f>H8+I8+J8</f>
        <v>0</v>
      </c>
      <c r="L8" s="52">
        <f>D8+H8</f>
        <v>31629.7</v>
      </c>
      <c r="M8" s="52">
        <f>E8+I8</f>
        <v>0</v>
      </c>
      <c r="N8" s="52">
        <f>F8+J8</f>
        <v>0</v>
      </c>
      <c r="O8" s="52">
        <f>L8+M8+N8</f>
        <v>31629.7</v>
      </c>
    </row>
    <row r="9" spans="1:15" ht="33.75" customHeight="1">
      <c r="A9" s="57" t="s">
        <v>8</v>
      </c>
      <c r="B9" s="31" t="s">
        <v>9</v>
      </c>
      <c r="C9" s="32" t="s">
        <v>10</v>
      </c>
      <c r="D9" s="52">
        <v>34775.3</v>
      </c>
      <c r="E9" s="52">
        <v>31891.5</v>
      </c>
      <c r="F9" s="52">
        <v>0</v>
      </c>
      <c r="G9" s="52">
        <v>66666.8</v>
      </c>
      <c r="H9" s="85"/>
      <c r="I9" s="85"/>
      <c r="J9" s="85"/>
      <c r="K9" s="85">
        <f aca="true" t="shared" si="0" ref="K9:K22">H9+I9+J9</f>
        <v>0</v>
      </c>
      <c r="L9" s="52">
        <f aca="true" t="shared" si="1" ref="L9:L22">D9+H9</f>
        <v>34775.3</v>
      </c>
      <c r="M9" s="52">
        <f aca="true" t="shared" si="2" ref="M9:M22">E9+I9</f>
        <v>31891.5</v>
      </c>
      <c r="N9" s="52">
        <f aca="true" t="shared" si="3" ref="N9:N22">F9+J9</f>
        <v>0</v>
      </c>
      <c r="O9" s="52">
        <f aca="true" t="shared" si="4" ref="O9:O22">L9+M9+N9</f>
        <v>66666.8</v>
      </c>
    </row>
    <row r="10" spans="1:15" ht="46.5" customHeight="1">
      <c r="A10" s="57" t="s">
        <v>32</v>
      </c>
      <c r="B10" s="31" t="s">
        <v>9</v>
      </c>
      <c r="C10" s="32" t="s">
        <v>10</v>
      </c>
      <c r="D10" s="52">
        <v>24797.1</v>
      </c>
      <c r="E10" s="52">
        <v>0</v>
      </c>
      <c r="F10" s="52">
        <v>0</v>
      </c>
      <c r="G10" s="52">
        <v>24797.1</v>
      </c>
      <c r="H10" s="85"/>
      <c r="I10" s="85"/>
      <c r="J10" s="85"/>
      <c r="K10" s="85">
        <f t="shared" si="0"/>
        <v>0</v>
      </c>
      <c r="L10" s="52">
        <f t="shared" si="1"/>
        <v>24797.1</v>
      </c>
      <c r="M10" s="52">
        <f t="shared" si="2"/>
        <v>0</v>
      </c>
      <c r="N10" s="52">
        <f t="shared" si="3"/>
        <v>0</v>
      </c>
      <c r="O10" s="52">
        <f t="shared" si="4"/>
        <v>24797.1</v>
      </c>
    </row>
    <row r="11" spans="1:15" ht="76.5" customHeight="1">
      <c r="A11" s="33" t="s">
        <v>81</v>
      </c>
      <c r="B11" s="31" t="s">
        <v>9</v>
      </c>
      <c r="C11" s="34" t="s">
        <v>11</v>
      </c>
      <c r="D11" s="52">
        <v>5600</v>
      </c>
      <c r="E11" s="52">
        <v>5000</v>
      </c>
      <c r="F11" s="52">
        <v>0</v>
      </c>
      <c r="G11" s="52">
        <v>10600</v>
      </c>
      <c r="H11" s="85"/>
      <c r="I11" s="85"/>
      <c r="J11" s="85"/>
      <c r="K11" s="85">
        <f t="shared" si="0"/>
        <v>0</v>
      </c>
      <c r="L11" s="52">
        <f t="shared" si="1"/>
        <v>5600</v>
      </c>
      <c r="M11" s="52">
        <f t="shared" si="2"/>
        <v>5000</v>
      </c>
      <c r="N11" s="52">
        <f t="shared" si="3"/>
        <v>0</v>
      </c>
      <c r="O11" s="52">
        <f t="shared" si="4"/>
        <v>10600</v>
      </c>
    </row>
    <row r="12" spans="1:15" ht="63" customHeight="1">
      <c r="A12" s="33" t="s">
        <v>82</v>
      </c>
      <c r="B12" s="34" t="s">
        <v>12</v>
      </c>
      <c r="C12" s="7" t="s">
        <v>13</v>
      </c>
      <c r="D12" s="52">
        <v>24947.5</v>
      </c>
      <c r="E12" s="52">
        <v>7110</v>
      </c>
      <c r="F12" s="52">
        <v>0</v>
      </c>
      <c r="G12" s="52">
        <v>32057.5</v>
      </c>
      <c r="H12" s="89">
        <f>84102.8-84102.8</f>
        <v>0</v>
      </c>
      <c r="I12" s="85"/>
      <c r="J12" s="85"/>
      <c r="K12" s="89">
        <f t="shared" si="0"/>
        <v>0</v>
      </c>
      <c r="L12" s="89">
        <f t="shared" si="1"/>
        <v>24947.5</v>
      </c>
      <c r="M12" s="52">
        <f t="shared" si="2"/>
        <v>7110</v>
      </c>
      <c r="N12" s="52">
        <f t="shared" si="3"/>
        <v>0</v>
      </c>
      <c r="O12" s="89">
        <f t="shared" si="4"/>
        <v>32057.5</v>
      </c>
    </row>
    <row r="13" spans="1:15" ht="106.5" customHeight="1" hidden="1">
      <c r="A13" s="10" t="s">
        <v>73</v>
      </c>
      <c r="B13" s="8" t="s">
        <v>14</v>
      </c>
      <c r="C13" s="30" t="s">
        <v>16</v>
      </c>
      <c r="D13" s="52">
        <v>275286.7</v>
      </c>
      <c r="E13" s="52">
        <v>237756.3</v>
      </c>
      <c r="F13" s="52">
        <v>0</v>
      </c>
      <c r="G13" s="52">
        <v>513043</v>
      </c>
      <c r="H13" s="85"/>
      <c r="I13" s="85"/>
      <c r="J13" s="85"/>
      <c r="K13" s="85">
        <f t="shared" si="0"/>
        <v>0</v>
      </c>
      <c r="L13" s="52">
        <f t="shared" si="1"/>
        <v>275286.7</v>
      </c>
      <c r="M13" s="52">
        <f t="shared" si="2"/>
        <v>237756.3</v>
      </c>
      <c r="N13" s="52">
        <f t="shared" si="3"/>
        <v>0</v>
      </c>
      <c r="O13" s="52">
        <f t="shared" si="4"/>
        <v>513043</v>
      </c>
    </row>
    <row r="14" spans="1:15" ht="101.25" customHeight="1" hidden="1">
      <c r="A14" s="10" t="s">
        <v>92</v>
      </c>
      <c r="B14" s="8" t="s">
        <v>14</v>
      </c>
      <c r="C14" s="30" t="s">
        <v>16</v>
      </c>
      <c r="D14" s="52">
        <v>5084</v>
      </c>
      <c r="E14" s="52">
        <v>10950.3</v>
      </c>
      <c r="F14" s="52">
        <v>0</v>
      </c>
      <c r="G14" s="52">
        <v>16034.3</v>
      </c>
      <c r="H14" s="85"/>
      <c r="I14" s="85"/>
      <c r="J14" s="85"/>
      <c r="K14" s="85">
        <f t="shared" si="0"/>
        <v>0</v>
      </c>
      <c r="L14" s="52">
        <f t="shared" si="1"/>
        <v>5084</v>
      </c>
      <c r="M14" s="52">
        <f t="shared" si="2"/>
        <v>10950.3</v>
      </c>
      <c r="N14" s="52">
        <f t="shared" si="3"/>
        <v>0</v>
      </c>
      <c r="O14" s="52">
        <f t="shared" si="4"/>
        <v>16034.3</v>
      </c>
    </row>
    <row r="15" spans="1:15" ht="90" hidden="1">
      <c r="A15" s="10" t="s">
        <v>79</v>
      </c>
      <c r="B15" s="8" t="s">
        <v>14</v>
      </c>
      <c r="C15" s="7" t="s">
        <v>7</v>
      </c>
      <c r="D15" s="52">
        <v>50791</v>
      </c>
      <c r="E15" s="52">
        <v>0</v>
      </c>
      <c r="F15" s="52">
        <v>0</v>
      </c>
      <c r="G15" s="52">
        <v>50791</v>
      </c>
      <c r="H15" s="85"/>
      <c r="I15" s="85"/>
      <c r="J15" s="85"/>
      <c r="K15" s="85">
        <f t="shared" si="0"/>
        <v>0</v>
      </c>
      <c r="L15" s="52">
        <f t="shared" si="1"/>
        <v>50791</v>
      </c>
      <c r="M15" s="52">
        <f t="shared" si="2"/>
        <v>0</v>
      </c>
      <c r="N15" s="52">
        <f t="shared" si="3"/>
        <v>0</v>
      </c>
      <c r="O15" s="52">
        <f t="shared" si="4"/>
        <v>50791</v>
      </c>
    </row>
    <row r="16" spans="1:15" ht="36.75" customHeight="1" hidden="1">
      <c r="A16" s="141" t="s">
        <v>80</v>
      </c>
      <c r="B16" s="144" t="s">
        <v>14</v>
      </c>
      <c r="C16" s="74" t="s">
        <v>97</v>
      </c>
      <c r="D16" s="52">
        <v>50311.8</v>
      </c>
      <c r="E16" s="52">
        <v>118488.6</v>
      </c>
      <c r="F16" s="52">
        <v>0</v>
      </c>
      <c r="G16" s="52">
        <v>168800.4</v>
      </c>
      <c r="H16" s="85"/>
      <c r="I16" s="85"/>
      <c r="J16" s="85"/>
      <c r="K16" s="85">
        <f t="shared" si="0"/>
        <v>0</v>
      </c>
      <c r="L16" s="52">
        <f t="shared" si="1"/>
        <v>50311.8</v>
      </c>
      <c r="M16" s="52">
        <f t="shared" si="2"/>
        <v>118488.6</v>
      </c>
      <c r="N16" s="52">
        <f t="shared" si="3"/>
        <v>0</v>
      </c>
      <c r="O16" s="52">
        <f t="shared" si="4"/>
        <v>168800.40000000002</v>
      </c>
    </row>
    <row r="17" spans="1:15" ht="33" customHeight="1" hidden="1">
      <c r="A17" s="142"/>
      <c r="B17" s="145"/>
      <c r="C17" s="74" t="s">
        <v>7</v>
      </c>
      <c r="D17" s="52">
        <v>0</v>
      </c>
      <c r="E17" s="52">
        <v>184957.3</v>
      </c>
      <c r="F17" s="52">
        <v>0</v>
      </c>
      <c r="G17" s="52">
        <v>184957.3</v>
      </c>
      <c r="H17" s="85"/>
      <c r="I17" s="85"/>
      <c r="J17" s="85"/>
      <c r="K17" s="85">
        <f t="shared" si="0"/>
        <v>0</v>
      </c>
      <c r="L17" s="52">
        <f t="shared" si="1"/>
        <v>0</v>
      </c>
      <c r="M17" s="52">
        <f t="shared" si="2"/>
        <v>184957.3</v>
      </c>
      <c r="N17" s="52">
        <f t="shared" si="3"/>
        <v>0</v>
      </c>
      <c r="O17" s="52">
        <f t="shared" si="4"/>
        <v>184957.3</v>
      </c>
    </row>
    <row r="18" spans="1:15" ht="36.75" customHeight="1" hidden="1">
      <c r="A18" s="143"/>
      <c r="B18" s="146"/>
      <c r="C18" s="7" t="s">
        <v>20</v>
      </c>
      <c r="D18" s="52">
        <v>8730</v>
      </c>
      <c r="E18" s="52">
        <v>0</v>
      </c>
      <c r="F18" s="52">
        <v>0</v>
      </c>
      <c r="G18" s="52">
        <v>8730</v>
      </c>
      <c r="H18" s="85"/>
      <c r="I18" s="85"/>
      <c r="J18" s="85"/>
      <c r="K18" s="85">
        <f t="shared" si="0"/>
        <v>0</v>
      </c>
      <c r="L18" s="52">
        <f t="shared" si="1"/>
        <v>8730</v>
      </c>
      <c r="M18" s="52">
        <f t="shared" si="2"/>
        <v>0</v>
      </c>
      <c r="N18" s="52">
        <f t="shared" si="3"/>
        <v>0</v>
      </c>
      <c r="O18" s="52">
        <f t="shared" si="4"/>
        <v>8730</v>
      </c>
    </row>
    <row r="19" spans="1:15" ht="82.5" customHeight="1">
      <c r="A19" s="87" t="s">
        <v>130</v>
      </c>
      <c r="B19" s="86" t="s">
        <v>14</v>
      </c>
      <c r="C19" s="72" t="s">
        <v>77</v>
      </c>
      <c r="D19" s="52"/>
      <c r="E19" s="52"/>
      <c r="F19" s="52"/>
      <c r="G19" s="52"/>
      <c r="H19" s="85">
        <v>758612.3</v>
      </c>
      <c r="I19" s="85"/>
      <c r="J19" s="85"/>
      <c r="K19" s="85">
        <f t="shared" si="0"/>
        <v>758612.3</v>
      </c>
      <c r="L19" s="52">
        <f>D19+H19</f>
        <v>758612.3</v>
      </c>
      <c r="M19" s="52">
        <f>E19+I19</f>
        <v>0</v>
      </c>
      <c r="N19" s="52">
        <f>F19+J19</f>
        <v>0</v>
      </c>
      <c r="O19" s="52">
        <f>L19+M19+N19</f>
        <v>758612.3</v>
      </c>
    </row>
    <row r="20" spans="1:15" ht="46.5" customHeight="1">
      <c r="A20" s="153" t="s">
        <v>78</v>
      </c>
      <c r="B20" s="144" t="s">
        <v>14</v>
      </c>
      <c r="C20" s="72" t="s">
        <v>76</v>
      </c>
      <c r="D20" s="52">
        <v>285370.4</v>
      </c>
      <c r="E20" s="52">
        <v>0</v>
      </c>
      <c r="F20" s="52">
        <v>0</v>
      </c>
      <c r="G20" s="52">
        <v>285370.4</v>
      </c>
      <c r="H20" s="85"/>
      <c r="I20" s="85"/>
      <c r="J20" s="85"/>
      <c r="K20" s="85">
        <f t="shared" si="0"/>
        <v>0</v>
      </c>
      <c r="L20" s="52">
        <f t="shared" si="1"/>
        <v>285370.4</v>
      </c>
      <c r="M20" s="52">
        <f t="shared" si="2"/>
        <v>0</v>
      </c>
      <c r="N20" s="52">
        <f t="shared" si="3"/>
        <v>0</v>
      </c>
      <c r="O20" s="52">
        <f t="shared" si="4"/>
        <v>285370.4</v>
      </c>
    </row>
    <row r="21" spans="1:15" ht="38.25" customHeight="1">
      <c r="A21" s="158"/>
      <c r="B21" s="155"/>
      <c r="C21" s="72" t="s">
        <v>77</v>
      </c>
      <c r="D21" s="52">
        <v>781612.3</v>
      </c>
      <c r="E21" s="52">
        <v>0</v>
      </c>
      <c r="F21" s="52">
        <v>0</v>
      </c>
      <c r="G21" s="52">
        <v>781612.3</v>
      </c>
      <c r="H21" s="85">
        <v>-781612.3</v>
      </c>
      <c r="I21" s="85"/>
      <c r="J21" s="85"/>
      <c r="K21" s="85">
        <f t="shared" si="0"/>
        <v>-781612.3</v>
      </c>
      <c r="L21" s="52">
        <f t="shared" si="1"/>
        <v>0</v>
      </c>
      <c r="M21" s="52">
        <f t="shared" si="2"/>
        <v>0</v>
      </c>
      <c r="N21" s="52">
        <f t="shared" si="3"/>
        <v>0</v>
      </c>
      <c r="O21" s="52">
        <f t="shared" si="4"/>
        <v>0</v>
      </c>
    </row>
    <row r="22" spans="1:15" ht="95.25" customHeight="1" hidden="1">
      <c r="A22" s="73" t="s">
        <v>74</v>
      </c>
      <c r="B22" s="8" t="s">
        <v>18</v>
      </c>
      <c r="C22" s="30" t="s">
        <v>15</v>
      </c>
      <c r="D22" s="52">
        <v>48987.3</v>
      </c>
      <c r="E22" s="52">
        <v>0</v>
      </c>
      <c r="F22" s="52">
        <v>0</v>
      </c>
      <c r="G22" s="52">
        <v>48987.3</v>
      </c>
      <c r="H22" s="85"/>
      <c r="I22" s="85"/>
      <c r="J22" s="85"/>
      <c r="K22" s="85">
        <f t="shared" si="0"/>
        <v>0</v>
      </c>
      <c r="L22" s="52">
        <f t="shared" si="1"/>
        <v>48987.3</v>
      </c>
      <c r="M22" s="52">
        <f t="shared" si="2"/>
        <v>0</v>
      </c>
      <c r="N22" s="52">
        <f t="shared" si="3"/>
        <v>0</v>
      </c>
      <c r="O22" s="52">
        <f t="shared" si="4"/>
        <v>48987.3</v>
      </c>
    </row>
    <row r="23" spans="1:15" s="11" customFormat="1" ht="27.75" customHeight="1">
      <c r="A23" s="46" t="s">
        <v>0</v>
      </c>
      <c r="B23" s="13"/>
      <c r="C23" s="13"/>
      <c r="D23" s="14">
        <v>1627923.1</v>
      </c>
      <c r="E23" s="14">
        <v>596154</v>
      </c>
      <c r="F23" s="14">
        <v>0</v>
      </c>
      <c r="G23" s="14">
        <v>2224077.1</v>
      </c>
      <c r="H23" s="84">
        <f aca="true" t="shared" si="5" ref="H23:O23">SUM(H8:H22)</f>
        <v>-23000</v>
      </c>
      <c r="I23" s="84">
        <f t="shared" si="5"/>
        <v>0</v>
      </c>
      <c r="J23" s="84">
        <f t="shared" si="5"/>
        <v>0</v>
      </c>
      <c r="K23" s="84">
        <f t="shared" si="5"/>
        <v>-23000</v>
      </c>
      <c r="L23" s="14">
        <f t="shared" si="5"/>
        <v>1604923.1000000003</v>
      </c>
      <c r="M23" s="14">
        <f t="shared" si="5"/>
        <v>596154</v>
      </c>
      <c r="N23" s="14">
        <f t="shared" si="5"/>
        <v>0</v>
      </c>
      <c r="O23" s="14">
        <f t="shared" si="5"/>
        <v>2201077.1</v>
      </c>
    </row>
    <row r="24" spans="1:15" s="69" customFormat="1" ht="27.75" customHeight="1">
      <c r="A24" s="24"/>
      <c r="B24" s="25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3" s="69" customFormat="1" ht="27.75" customHeight="1">
      <c r="A25" s="150"/>
      <c r="B25" s="151"/>
      <c r="C25" s="151"/>
    </row>
    <row r="26" spans="1:3" s="11" customFormat="1" ht="17.25" customHeight="1">
      <c r="A26" s="150"/>
      <c r="B26" s="152"/>
      <c r="C26" s="152"/>
    </row>
    <row r="27" spans="1:15" ht="15.75" customHeight="1">
      <c r="A27" s="20"/>
      <c r="B27" s="21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3" s="11" customFormat="1" ht="16.5" customHeight="1">
      <c r="A28" s="148"/>
      <c r="B28" s="149"/>
      <c r="C28" s="149"/>
    </row>
    <row r="29" spans="1:15" s="11" customFormat="1" ht="16.5" customHeight="1">
      <c r="A29" s="24"/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</sheetData>
  <mergeCells count="20">
    <mergeCell ref="B6:B7"/>
    <mergeCell ref="C6:C7"/>
    <mergeCell ref="A16:A18"/>
    <mergeCell ref="B16:B18"/>
    <mergeCell ref="A3:G3"/>
    <mergeCell ref="A26:C26"/>
    <mergeCell ref="A28:C28"/>
    <mergeCell ref="A20:A21"/>
    <mergeCell ref="B20:B21"/>
    <mergeCell ref="A25:C25"/>
    <mergeCell ref="D5:G5"/>
    <mergeCell ref="D6:F6"/>
    <mergeCell ref="G6:G7"/>
    <mergeCell ref="A6:A7"/>
    <mergeCell ref="H5:K5"/>
    <mergeCell ref="H6:J6"/>
    <mergeCell ref="K6:K7"/>
    <mergeCell ref="L5:O5"/>
    <mergeCell ref="L6:N6"/>
    <mergeCell ref="O6:O7"/>
  </mergeCells>
  <printOptions horizontalCentered="1"/>
  <pageMargins left="0.5905511811023623" right="0.5905511811023623" top="0.7874015748031497" bottom="0.7874015748031497" header="0.5118110236220472" footer="0.5118110236220472"/>
  <pageSetup firstPageNumber="17" useFirstPageNumber="1" fitToHeight="1" fitToWidth="1" horizontalDpi="600" verticalDpi="600" orientation="landscape" paperSize="9" scale="50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0">
      <selection activeCell="H4" sqref="H4"/>
    </sheetView>
  </sheetViews>
  <sheetFormatPr defaultColWidth="9.125" defaultRowHeight="12.75"/>
  <cols>
    <col min="1" max="1" width="54.625" style="1" customWidth="1"/>
    <col min="2" max="2" width="26.25390625" style="1" customWidth="1"/>
    <col min="3" max="3" width="14.00390625" style="1" customWidth="1"/>
    <col min="4" max="16384" width="9.125" style="1" customWidth="1"/>
  </cols>
  <sheetData>
    <row r="1" spans="1:3" ht="18.75" customHeight="1">
      <c r="A1" s="3"/>
      <c r="B1" s="3"/>
      <c r="C1" s="3" t="s">
        <v>110</v>
      </c>
    </row>
    <row r="2" spans="1:3" ht="18.75" customHeight="1">
      <c r="A2" s="3"/>
      <c r="B2" s="3"/>
      <c r="C2" s="3"/>
    </row>
    <row r="3" spans="1:3" ht="126" customHeight="1">
      <c r="A3" s="136" t="s">
        <v>94</v>
      </c>
      <c r="B3" s="147"/>
      <c r="C3" s="147"/>
    </row>
    <row r="4" spans="1:3" ht="29.25" customHeight="1">
      <c r="A4" s="79"/>
      <c r="B4" s="81"/>
      <c r="C4" s="81"/>
    </row>
    <row r="5" spans="2:3" ht="13.5" customHeight="1">
      <c r="B5" s="120" t="s">
        <v>1</v>
      </c>
      <c r="C5" s="121"/>
    </row>
    <row r="6" spans="1:3" ht="21" customHeight="1">
      <c r="A6" s="130" t="s">
        <v>2</v>
      </c>
      <c r="B6" s="117" t="s">
        <v>4</v>
      </c>
      <c r="C6" s="118"/>
    </row>
    <row r="7" spans="1:3" ht="144" customHeight="1">
      <c r="A7" s="131"/>
      <c r="B7" s="50" t="s">
        <v>25</v>
      </c>
      <c r="C7" s="47" t="s">
        <v>0</v>
      </c>
    </row>
    <row r="8" spans="1:3" s="2" customFormat="1" ht="23.25" customHeight="1">
      <c r="A8" s="45" t="s">
        <v>69</v>
      </c>
      <c r="B8" s="48">
        <v>7231.7</v>
      </c>
      <c r="C8" s="48">
        <f aca="true" t="shared" si="0" ref="C8:C25">SUM(B8:B8)</f>
        <v>7231.7</v>
      </c>
    </row>
    <row r="9" spans="1:3" s="2" customFormat="1" ht="27.75" customHeight="1">
      <c r="A9" s="45" t="s">
        <v>40</v>
      </c>
      <c r="B9" s="48">
        <v>4212</v>
      </c>
      <c r="C9" s="48">
        <f t="shared" si="0"/>
        <v>4212</v>
      </c>
    </row>
    <row r="10" spans="1:3" s="2" customFormat="1" ht="32.25" customHeight="1">
      <c r="A10" s="45" t="s">
        <v>42</v>
      </c>
      <c r="B10" s="13">
        <v>591.4</v>
      </c>
      <c r="C10" s="48">
        <f t="shared" si="0"/>
        <v>591.4</v>
      </c>
    </row>
    <row r="11" spans="1:3" s="2" customFormat="1" ht="28.5" customHeight="1">
      <c r="A11" s="45" t="s">
        <v>43</v>
      </c>
      <c r="B11" s="49">
        <v>108</v>
      </c>
      <c r="C11" s="48">
        <f>SUM(B11:B11)</f>
        <v>108</v>
      </c>
    </row>
    <row r="12" spans="1:3" s="2" customFormat="1" ht="25.5" customHeight="1">
      <c r="A12" s="45" t="s">
        <v>60</v>
      </c>
      <c r="B12" s="13">
        <v>103.7</v>
      </c>
      <c r="C12" s="48">
        <f t="shared" si="0"/>
        <v>103.7</v>
      </c>
    </row>
    <row r="13" spans="1:3" s="2" customFormat="1" ht="30" customHeight="1">
      <c r="A13" s="45" t="s">
        <v>45</v>
      </c>
      <c r="B13" s="49">
        <v>142.1</v>
      </c>
      <c r="C13" s="48">
        <f t="shared" si="0"/>
        <v>142.1</v>
      </c>
    </row>
    <row r="14" spans="1:3" s="2" customFormat="1" ht="28.5" customHeight="1">
      <c r="A14" s="45" t="s">
        <v>46</v>
      </c>
      <c r="B14" s="49">
        <v>120</v>
      </c>
      <c r="C14" s="48">
        <f t="shared" si="0"/>
        <v>120</v>
      </c>
    </row>
    <row r="15" spans="1:3" s="2" customFormat="1" ht="34.5" customHeight="1">
      <c r="A15" s="45" t="s">
        <v>47</v>
      </c>
      <c r="B15" s="49">
        <v>292.8</v>
      </c>
      <c r="C15" s="48">
        <f t="shared" si="0"/>
        <v>292.8</v>
      </c>
    </row>
    <row r="16" spans="1:3" s="2" customFormat="1" ht="26.25" customHeight="1">
      <c r="A16" s="45" t="s">
        <v>48</v>
      </c>
      <c r="B16" s="13">
        <v>92.2</v>
      </c>
      <c r="C16" s="48">
        <f t="shared" si="0"/>
        <v>92.2</v>
      </c>
    </row>
    <row r="17" spans="1:3" s="2" customFormat="1" ht="24" customHeight="1">
      <c r="A17" s="45" t="s">
        <v>49</v>
      </c>
      <c r="B17" s="13">
        <v>172.8</v>
      </c>
      <c r="C17" s="48">
        <f t="shared" si="0"/>
        <v>172.8</v>
      </c>
    </row>
    <row r="18" spans="1:3" s="2" customFormat="1" ht="36" customHeight="1">
      <c r="A18" s="45" t="s">
        <v>61</v>
      </c>
      <c r="B18" s="13">
        <v>775.7</v>
      </c>
      <c r="C18" s="48">
        <f t="shared" si="0"/>
        <v>775.7</v>
      </c>
    </row>
    <row r="19" spans="1:3" s="2" customFormat="1" ht="29.25" customHeight="1">
      <c r="A19" s="45" t="s">
        <v>62</v>
      </c>
      <c r="B19" s="13">
        <v>115.2</v>
      </c>
      <c r="C19" s="48">
        <f t="shared" si="0"/>
        <v>115.2</v>
      </c>
    </row>
    <row r="20" spans="1:3" s="2" customFormat="1" ht="30" customHeight="1">
      <c r="A20" s="45" t="s">
        <v>63</v>
      </c>
      <c r="B20" s="49">
        <v>787.2</v>
      </c>
      <c r="C20" s="48">
        <f t="shared" si="0"/>
        <v>787.2</v>
      </c>
    </row>
    <row r="21" spans="1:3" s="2" customFormat="1" ht="23.25" customHeight="1">
      <c r="A21" s="45" t="s">
        <v>53</v>
      </c>
      <c r="B21" s="49">
        <v>714.2</v>
      </c>
      <c r="C21" s="48">
        <f t="shared" si="0"/>
        <v>714.2</v>
      </c>
    </row>
    <row r="22" spans="1:3" s="2" customFormat="1" ht="33" customHeight="1">
      <c r="A22" s="45" t="s">
        <v>64</v>
      </c>
      <c r="B22" s="49">
        <v>330.2</v>
      </c>
      <c r="C22" s="48">
        <f t="shared" si="0"/>
        <v>330.2</v>
      </c>
    </row>
    <row r="23" spans="1:3" s="2" customFormat="1" ht="33" customHeight="1">
      <c r="A23" s="45" t="s">
        <v>65</v>
      </c>
      <c r="B23" s="49">
        <v>182.4</v>
      </c>
      <c r="C23" s="48">
        <f t="shared" si="0"/>
        <v>182.4</v>
      </c>
    </row>
    <row r="24" spans="1:3" s="2" customFormat="1" ht="24.75" customHeight="1">
      <c r="A24" s="45" t="s">
        <v>56</v>
      </c>
      <c r="B24" s="53">
        <v>96</v>
      </c>
      <c r="C24" s="48">
        <f t="shared" si="0"/>
        <v>96</v>
      </c>
    </row>
    <row r="25" spans="1:3" s="2" customFormat="1" ht="27" customHeight="1">
      <c r="A25" s="45" t="s">
        <v>66</v>
      </c>
      <c r="B25" s="49">
        <v>216</v>
      </c>
      <c r="C25" s="48">
        <f t="shared" si="0"/>
        <v>216</v>
      </c>
    </row>
    <row r="26" spans="1:3" ht="21" customHeight="1">
      <c r="A26" s="46" t="s">
        <v>0</v>
      </c>
      <c r="B26" s="14">
        <f>SUM(B8:B25)</f>
        <v>16283.600000000004</v>
      </c>
      <c r="C26" s="14">
        <f>SUM(C8:C25)</f>
        <v>16283.600000000004</v>
      </c>
    </row>
    <row r="27" spans="1:3" ht="15" customHeight="1">
      <c r="A27" s="18"/>
      <c r="B27" s="19"/>
      <c r="C27" s="19"/>
    </row>
    <row r="28" spans="1:3" ht="16.5" customHeight="1">
      <c r="A28" s="18"/>
      <c r="B28" s="19"/>
      <c r="C28" s="19"/>
    </row>
    <row r="29" spans="1:3" ht="12">
      <c r="A29" s="119"/>
      <c r="B29" s="119"/>
      <c r="C29" s="119"/>
    </row>
    <row r="30" spans="1:3" ht="12.75">
      <c r="A30" s="16"/>
      <c r="B30" s="17"/>
      <c r="C30" s="17"/>
    </row>
  </sheetData>
  <mergeCells count="5">
    <mergeCell ref="A29:C29"/>
    <mergeCell ref="A3:C3"/>
    <mergeCell ref="B5:C5"/>
    <mergeCell ref="A6:A7"/>
    <mergeCell ref="B6:C6"/>
  </mergeCells>
  <printOptions horizontalCentered="1"/>
  <pageMargins left="0.5905511811023623" right="0.5905511811023623" top="0.7874015748031497" bottom="0.7874015748031497" header="0.5118110236220472" footer="0.5118110236220472"/>
  <pageSetup firstPageNumber="19" useFirstPageNumber="1" horizontalDpi="600" verticalDpi="6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67"/>
  <sheetViews>
    <sheetView zoomScalePageLayoutView="0" workbookViewId="0" topLeftCell="A1">
      <selection activeCell="C5" sqref="C5"/>
    </sheetView>
  </sheetViews>
  <sheetFormatPr defaultColWidth="9.125" defaultRowHeight="12.75"/>
  <cols>
    <col min="1" max="1" width="51.375" style="35" customWidth="1"/>
    <col min="2" max="3" width="14.75390625" style="35" customWidth="1"/>
    <col min="4" max="4" width="11.75390625" style="35" customWidth="1"/>
    <col min="5" max="5" width="9.125" style="35" customWidth="1"/>
    <col min="6" max="6" width="13.00390625" style="35" customWidth="1"/>
    <col min="7" max="16384" width="9.125" style="35" customWidth="1"/>
  </cols>
  <sheetData>
    <row r="1" spans="2:3" ht="15.75">
      <c r="B1" s="59"/>
      <c r="C1" s="59" t="s">
        <v>27</v>
      </c>
    </row>
    <row r="3" spans="1:3" ht="66.75" customHeight="1">
      <c r="A3" s="134" t="s">
        <v>102</v>
      </c>
      <c r="B3" s="134"/>
      <c r="C3" s="135"/>
    </row>
    <row r="4" spans="1:3" ht="30.75" customHeight="1">
      <c r="A4" s="12"/>
      <c r="B4" s="12"/>
      <c r="C4" s="75"/>
    </row>
    <row r="5" spans="1:3" ht="17.25" customHeight="1">
      <c r="A5" s="65"/>
      <c r="B5" s="66"/>
      <c r="C5" s="78" t="s">
        <v>143</v>
      </c>
    </row>
    <row r="6" spans="1:3" ht="24.75" customHeight="1">
      <c r="A6" s="130" t="s">
        <v>2</v>
      </c>
      <c r="B6" s="132" t="s">
        <v>123</v>
      </c>
      <c r="C6" s="133"/>
    </row>
    <row r="7" spans="1:3" ht="21.75" customHeight="1">
      <c r="A7" s="131"/>
      <c r="B7" s="51" t="s">
        <v>100</v>
      </c>
      <c r="C7" s="51" t="s">
        <v>101</v>
      </c>
    </row>
    <row r="8" spans="1:6" ht="28.5" customHeight="1">
      <c r="A8" s="60" t="s">
        <v>59</v>
      </c>
      <c r="B8" s="54">
        <v>489637.2</v>
      </c>
      <c r="C8" s="54">
        <v>460834.9</v>
      </c>
      <c r="D8" s="36"/>
      <c r="E8" s="37"/>
      <c r="F8" s="38"/>
    </row>
    <row r="9" spans="1:6" ht="33.75" customHeight="1">
      <c r="A9" s="60" t="s">
        <v>39</v>
      </c>
      <c r="B9" s="54">
        <v>405314.5</v>
      </c>
      <c r="C9" s="54">
        <v>381472.5</v>
      </c>
      <c r="F9" s="38"/>
    </row>
    <row r="10" spans="1:6" ht="33.75" customHeight="1">
      <c r="A10" s="60" t="s">
        <v>38</v>
      </c>
      <c r="B10" s="54">
        <v>157932.6</v>
      </c>
      <c r="C10" s="54">
        <v>210576.9</v>
      </c>
      <c r="F10" s="38"/>
    </row>
    <row r="11" spans="1:6" s="40" customFormat="1" ht="28.5" customHeight="1">
      <c r="A11" s="71" t="s">
        <v>0</v>
      </c>
      <c r="B11" s="55">
        <f>SUM(B8:B10)</f>
        <v>1052884.3</v>
      </c>
      <c r="C11" s="55">
        <f>SUM(C8:C10)</f>
        <v>1052884.3</v>
      </c>
      <c r="F11" s="38"/>
    </row>
    <row r="12" ht="11.25" customHeight="1">
      <c r="B12" s="41"/>
    </row>
    <row r="13" ht="14.25" customHeight="1">
      <c r="B13" s="39"/>
    </row>
    <row r="14" spans="1:5" ht="26.25" customHeight="1">
      <c r="A14" s="129"/>
      <c r="B14" s="127"/>
      <c r="C14" s="42"/>
      <c r="D14" s="42"/>
      <c r="E14" s="37"/>
    </row>
    <row r="15" spans="1:3" ht="12.75">
      <c r="A15" s="43"/>
      <c r="B15" s="43"/>
      <c r="C15" s="44"/>
    </row>
    <row r="16" spans="1:2" ht="12.75">
      <c r="A16" s="43"/>
      <c r="B16" s="43"/>
    </row>
    <row r="17" spans="1:2" ht="12.75">
      <c r="A17" s="43"/>
      <c r="B17" s="43"/>
    </row>
    <row r="18" spans="1:2" ht="12.75">
      <c r="A18" s="43"/>
      <c r="B18" s="43"/>
    </row>
    <row r="19" spans="1:2" ht="12.75">
      <c r="A19" s="43"/>
      <c r="B19" s="43"/>
    </row>
    <row r="20" spans="1:2" ht="12.75">
      <c r="A20" s="43"/>
      <c r="B20" s="43"/>
    </row>
    <row r="21" spans="1:2" ht="12.75">
      <c r="A21" s="43"/>
      <c r="B21" s="43"/>
    </row>
    <row r="22" spans="1:2" ht="12.75">
      <c r="A22" s="43"/>
      <c r="B22" s="43"/>
    </row>
    <row r="23" spans="1:2" ht="12.75">
      <c r="A23" s="43"/>
      <c r="B23" s="43"/>
    </row>
    <row r="24" spans="1:2" ht="12.75">
      <c r="A24" s="43"/>
      <c r="B24" s="43"/>
    </row>
    <row r="25" spans="1:2" ht="12.75">
      <c r="A25" s="43"/>
      <c r="B25" s="43"/>
    </row>
    <row r="26" spans="1:2" ht="12.75">
      <c r="A26" s="43"/>
      <c r="B26" s="43"/>
    </row>
    <row r="27" spans="1:2" ht="12.75">
      <c r="A27" s="43"/>
      <c r="B27" s="43"/>
    </row>
    <row r="28" spans="1:2" ht="12.75">
      <c r="A28" s="43"/>
      <c r="B28" s="43"/>
    </row>
    <row r="29" spans="1:2" ht="12.75">
      <c r="A29" s="43"/>
      <c r="B29" s="43"/>
    </row>
    <row r="30" spans="1:2" ht="12.75">
      <c r="A30" s="43"/>
      <c r="B30" s="43"/>
    </row>
    <row r="31" spans="1:2" ht="12.75">
      <c r="A31" s="43"/>
      <c r="B31" s="43"/>
    </row>
    <row r="32" spans="1:2" ht="12.75">
      <c r="A32" s="43"/>
      <c r="B32" s="43"/>
    </row>
    <row r="33" spans="1:2" ht="12.75">
      <c r="A33" s="43"/>
      <c r="B33" s="43"/>
    </row>
    <row r="34" spans="1:2" ht="12.75">
      <c r="A34" s="43"/>
      <c r="B34" s="43"/>
    </row>
    <row r="35" spans="1:2" ht="12.75">
      <c r="A35" s="43"/>
      <c r="B35" s="43"/>
    </row>
    <row r="36" spans="1:2" ht="12.75">
      <c r="A36" s="43"/>
      <c r="B36" s="43"/>
    </row>
    <row r="37" spans="1:2" ht="12.75">
      <c r="A37" s="43"/>
      <c r="B37" s="43"/>
    </row>
    <row r="38" spans="1:2" ht="12.75">
      <c r="A38" s="43"/>
      <c r="B38" s="43"/>
    </row>
    <row r="39" spans="1:2" ht="12.75">
      <c r="A39" s="43"/>
      <c r="B39" s="43"/>
    </row>
    <row r="40" spans="1:2" ht="12.75">
      <c r="A40" s="43"/>
      <c r="B40" s="43"/>
    </row>
    <row r="41" spans="1:2" ht="12.75">
      <c r="A41" s="43"/>
      <c r="B41" s="43"/>
    </row>
    <row r="42" spans="1:2" ht="12.75">
      <c r="A42" s="43"/>
      <c r="B42" s="43"/>
    </row>
    <row r="43" spans="1:2" ht="12.75">
      <c r="A43" s="43"/>
      <c r="B43" s="43"/>
    </row>
    <row r="44" spans="1:2" ht="12.75">
      <c r="A44" s="43"/>
      <c r="B44" s="43"/>
    </row>
    <row r="45" spans="1:2" ht="12.75">
      <c r="A45" s="43"/>
      <c r="B45" s="43"/>
    </row>
    <row r="46" spans="1:2" ht="12.75">
      <c r="A46" s="43"/>
      <c r="B46" s="43"/>
    </row>
    <row r="47" spans="1:2" ht="12.75">
      <c r="A47" s="43"/>
      <c r="B47" s="43"/>
    </row>
    <row r="48" spans="1:2" ht="12.75">
      <c r="A48" s="43"/>
      <c r="B48" s="43"/>
    </row>
    <row r="49" spans="1:2" ht="12.75">
      <c r="A49" s="43"/>
      <c r="B49" s="43"/>
    </row>
    <row r="50" spans="1:2" ht="12.75">
      <c r="A50" s="43"/>
      <c r="B50" s="43"/>
    </row>
    <row r="51" spans="1:2" ht="12.75">
      <c r="A51" s="43"/>
      <c r="B51" s="43"/>
    </row>
    <row r="52" spans="1:2" ht="12.75">
      <c r="A52" s="43"/>
      <c r="B52" s="43"/>
    </row>
    <row r="53" spans="1:2" ht="12.75">
      <c r="A53" s="43"/>
      <c r="B53" s="43"/>
    </row>
    <row r="54" spans="1:2" ht="12.75">
      <c r="A54" s="43"/>
      <c r="B54" s="43"/>
    </row>
    <row r="55" spans="1:2" ht="12.75">
      <c r="A55" s="43"/>
      <c r="B55" s="43"/>
    </row>
    <row r="56" spans="1:2" ht="12.75">
      <c r="A56" s="43"/>
      <c r="B56" s="43"/>
    </row>
    <row r="57" spans="1:2" ht="12.75">
      <c r="A57" s="43"/>
      <c r="B57" s="43"/>
    </row>
    <row r="58" spans="1:2" ht="12.75">
      <c r="A58" s="43"/>
      <c r="B58" s="43"/>
    </row>
    <row r="59" spans="1:2" ht="12.75">
      <c r="A59" s="43"/>
      <c r="B59" s="43"/>
    </row>
    <row r="60" spans="1:2" ht="12.75">
      <c r="A60" s="43"/>
      <c r="B60" s="43"/>
    </row>
    <row r="61" spans="1:2" ht="12.75">
      <c r="A61" s="43"/>
      <c r="B61" s="43"/>
    </row>
    <row r="62" spans="1:2" ht="12.75">
      <c r="A62" s="43"/>
      <c r="B62" s="43"/>
    </row>
    <row r="63" spans="1:2" ht="12.75">
      <c r="A63" s="43"/>
      <c r="B63" s="43"/>
    </row>
    <row r="64" spans="1:2" ht="12.75">
      <c r="A64" s="43"/>
      <c r="B64" s="43"/>
    </row>
    <row r="65" spans="1:2" ht="12.75">
      <c r="A65" s="43"/>
      <c r="B65" s="43"/>
    </row>
    <row r="66" spans="1:2" ht="12.75">
      <c r="A66" s="43"/>
      <c r="B66" s="43"/>
    </row>
    <row r="67" spans="1:2" ht="12.75">
      <c r="A67" s="43"/>
      <c r="B67" s="43"/>
    </row>
    <row r="68" spans="1:2" ht="12.75">
      <c r="A68" s="43"/>
      <c r="B68" s="43"/>
    </row>
    <row r="69" spans="1:2" ht="12.75">
      <c r="A69" s="43"/>
      <c r="B69" s="43"/>
    </row>
    <row r="70" spans="1:2" ht="12.75">
      <c r="A70" s="43"/>
      <c r="B70" s="43"/>
    </row>
    <row r="71" spans="1:2" ht="12.75">
      <c r="A71" s="43"/>
      <c r="B71" s="43"/>
    </row>
    <row r="72" spans="1:2" ht="12.75">
      <c r="A72" s="43"/>
      <c r="B72" s="43"/>
    </row>
    <row r="73" spans="1:2" ht="12.75">
      <c r="A73" s="43"/>
      <c r="B73" s="43"/>
    </row>
    <row r="74" spans="1:2" ht="12.75">
      <c r="A74" s="43"/>
      <c r="B74" s="43"/>
    </row>
    <row r="75" spans="1:2" ht="12.75">
      <c r="A75" s="43"/>
      <c r="B75" s="43"/>
    </row>
    <row r="76" spans="1:2" ht="12.75">
      <c r="A76" s="43"/>
      <c r="B76" s="43"/>
    </row>
    <row r="77" spans="1:2" ht="12.75">
      <c r="A77" s="43"/>
      <c r="B77" s="43"/>
    </row>
    <row r="78" spans="1:2" ht="12.75">
      <c r="A78" s="43"/>
      <c r="B78" s="43"/>
    </row>
    <row r="79" spans="1:2" ht="12.75">
      <c r="A79" s="43"/>
      <c r="B79" s="43"/>
    </row>
    <row r="80" spans="1:2" ht="12.75">
      <c r="A80" s="43"/>
      <c r="B80" s="43"/>
    </row>
    <row r="81" spans="1:2" ht="12.75">
      <c r="A81" s="43"/>
      <c r="B81" s="43"/>
    </row>
    <row r="82" spans="1:2" ht="12.75">
      <c r="A82" s="43"/>
      <c r="B82" s="43"/>
    </row>
    <row r="83" spans="1:2" ht="12.75">
      <c r="A83" s="43"/>
      <c r="B83" s="43"/>
    </row>
    <row r="84" spans="1:2" ht="12.75">
      <c r="A84" s="43"/>
      <c r="B84" s="43"/>
    </row>
    <row r="85" spans="1:2" ht="12.75">
      <c r="A85" s="43"/>
      <c r="B85" s="43"/>
    </row>
    <row r="86" spans="1:2" ht="12.75">
      <c r="A86" s="43"/>
      <c r="B86" s="43"/>
    </row>
    <row r="87" spans="1:2" ht="12.75">
      <c r="A87" s="43"/>
      <c r="B87" s="43"/>
    </row>
    <row r="88" spans="1:2" ht="12.75">
      <c r="A88" s="43"/>
      <c r="B88" s="43"/>
    </row>
    <row r="89" spans="1:2" ht="12.75">
      <c r="A89" s="43"/>
      <c r="B89" s="43"/>
    </row>
    <row r="90" spans="1:2" ht="12.75">
      <c r="A90" s="43"/>
      <c r="B90" s="43"/>
    </row>
    <row r="91" spans="1:2" ht="12.75">
      <c r="A91" s="43"/>
      <c r="B91" s="43"/>
    </row>
    <row r="92" spans="1:2" ht="12.75">
      <c r="A92" s="43"/>
      <c r="B92" s="43"/>
    </row>
    <row r="93" spans="1:2" ht="12.75">
      <c r="A93" s="43"/>
      <c r="B93" s="43"/>
    </row>
    <row r="94" spans="1:2" ht="12.75">
      <c r="A94" s="43"/>
      <c r="B94" s="43"/>
    </row>
    <row r="95" spans="1:2" ht="12.75">
      <c r="A95" s="43"/>
      <c r="B95" s="43"/>
    </row>
    <row r="96" spans="1:2" ht="12.75">
      <c r="A96" s="43"/>
      <c r="B96" s="43"/>
    </row>
    <row r="97" spans="1:2" ht="12.75">
      <c r="A97" s="43"/>
      <c r="B97" s="43"/>
    </row>
    <row r="98" spans="1:2" ht="12.75">
      <c r="A98" s="43"/>
      <c r="B98" s="43"/>
    </row>
    <row r="99" spans="1:2" ht="12.75">
      <c r="A99" s="43"/>
      <c r="B99" s="43"/>
    </row>
    <row r="100" spans="1:2" ht="12.75">
      <c r="A100" s="43"/>
      <c r="B100" s="43"/>
    </row>
    <row r="101" spans="1:2" ht="12.75">
      <c r="A101" s="43"/>
      <c r="B101" s="43"/>
    </row>
    <row r="102" spans="1:2" ht="12.75">
      <c r="A102" s="43"/>
      <c r="B102" s="43"/>
    </row>
    <row r="103" spans="1:2" ht="12.75">
      <c r="A103" s="43"/>
      <c r="B103" s="43"/>
    </row>
    <row r="104" spans="1:2" ht="12.75">
      <c r="A104" s="43"/>
      <c r="B104" s="43"/>
    </row>
    <row r="105" spans="1:2" ht="12.75">
      <c r="A105" s="43"/>
      <c r="B105" s="43"/>
    </row>
    <row r="106" spans="1:2" ht="12.75">
      <c r="A106" s="43"/>
      <c r="B106" s="43"/>
    </row>
    <row r="107" spans="1:2" ht="12.75">
      <c r="A107" s="43"/>
      <c r="B107" s="43"/>
    </row>
    <row r="108" spans="1:2" ht="12.75">
      <c r="A108" s="43"/>
      <c r="B108" s="43"/>
    </row>
    <row r="109" spans="1:2" ht="12.75">
      <c r="A109" s="43"/>
      <c r="B109" s="43"/>
    </row>
    <row r="110" spans="1:2" ht="12.75">
      <c r="A110" s="43"/>
      <c r="B110" s="43"/>
    </row>
    <row r="111" spans="1:2" ht="12.75">
      <c r="A111" s="43"/>
      <c r="B111" s="43"/>
    </row>
    <row r="112" spans="1:2" ht="12.75">
      <c r="A112" s="43"/>
      <c r="B112" s="43"/>
    </row>
    <row r="113" spans="1:2" ht="12.75">
      <c r="A113" s="43"/>
      <c r="B113" s="43"/>
    </row>
    <row r="114" spans="1:2" ht="12.75">
      <c r="A114" s="43"/>
      <c r="B114" s="43"/>
    </row>
    <row r="115" spans="1:2" ht="12.75">
      <c r="A115" s="43"/>
      <c r="B115" s="43"/>
    </row>
    <row r="116" spans="1:2" ht="12.75">
      <c r="A116" s="43"/>
      <c r="B116" s="43"/>
    </row>
    <row r="117" spans="1:2" ht="12.75">
      <c r="A117" s="43"/>
      <c r="B117" s="43"/>
    </row>
    <row r="118" spans="1:2" ht="12.75">
      <c r="A118" s="43"/>
      <c r="B118" s="43"/>
    </row>
    <row r="119" spans="1:2" ht="12.75">
      <c r="A119" s="43"/>
      <c r="B119" s="43"/>
    </row>
    <row r="120" spans="1:2" ht="12.75">
      <c r="A120" s="43"/>
      <c r="B120" s="43"/>
    </row>
    <row r="121" spans="1:2" ht="12.75">
      <c r="A121" s="43"/>
      <c r="B121" s="43"/>
    </row>
    <row r="122" spans="1:2" ht="12.75">
      <c r="A122" s="43"/>
      <c r="B122" s="43"/>
    </row>
    <row r="123" spans="1:2" ht="12.75">
      <c r="A123" s="43"/>
      <c r="B123" s="43"/>
    </row>
    <row r="124" spans="1:2" ht="12.75">
      <c r="A124" s="43"/>
      <c r="B124" s="43"/>
    </row>
    <row r="125" spans="1:2" ht="12.75">
      <c r="A125" s="43"/>
      <c r="B125" s="43"/>
    </row>
    <row r="126" spans="1:2" ht="12.75">
      <c r="A126" s="43"/>
      <c r="B126" s="43"/>
    </row>
    <row r="127" spans="1:2" ht="12.75">
      <c r="A127" s="43"/>
      <c r="B127" s="43"/>
    </row>
    <row r="128" spans="1:2" ht="12.75">
      <c r="A128" s="43"/>
      <c r="B128" s="43"/>
    </row>
    <row r="129" spans="1:2" ht="12.75">
      <c r="A129" s="43"/>
      <c r="B129" s="43"/>
    </row>
    <row r="130" spans="1:2" ht="12.75">
      <c r="A130" s="43"/>
      <c r="B130" s="43"/>
    </row>
    <row r="131" spans="1:2" ht="12.75">
      <c r="A131" s="43"/>
      <c r="B131" s="43"/>
    </row>
    <row r="132" spans="1:2" ht="12.75">
      <c r="A132" s="43"/>
      <c r="B132" s="43"/>
    </row>
    <row r="133" spans="1:2" ht="12.75">
      <c r="A133" s="43"/>
      <c r="B133" s="43"/>
    </row>
    <row r="134" spans="1:2" ht="12.75">
      <c r="A134" s="43"/>
      <c r="B134" s="43"/>
    </row>
    <row r="135" spans="1:2" ht="12.75">
      <c r="A135" s="43"/>
      <c r="B135" s="43"/>
    </row>
    <row r="136" spans="1:2" ht="12.75">
      <c r="A136" s="43"/>
      <c r="B136" s="43"/>
    </row>
    <row r="137" spans="1:2" ht="12.75">
      <c r="A137" s="43"/>
      <c r="B137" s="43"/>
    </row>
    <row r="138" spans="1:2" ht="12.75">
      <c r="A138" s="43"/>
      <c r="B138" s="43"/>
    </row>
    <row r="139" spans="1:2" ht="12.75">
      <c r="A139" s="43"/>
      <c r="B139" s="43"/>
    </row>
    <row r="140" spans="1:2" ht="12.75">
      <c r="A140" s="43"/>
      <c r="B140" s="43"/>
    </row>
    <row r="141" spans="1:2" ht="12.75">
      <c r="A141" s="43"/>
      <c r="B141" s="43"/>
    </row>
    <row r="142" spans="1:2" ht="12.75">
      <c r="A142" s="43"/>
      <c r="B142" s="43"/>
    </row>
    <row r="143" spans="1:2" ht="12.75">
      <c r="A143" s="43"/>
      <c r="B143" s="43"/>
    </row>
    <row r="144" spans="1:2" ht="12.75">
      <c r="A144" s="43"/>
      <c r="B144" s="43"/>
    </row>
    <row r="145" spans="1:2" ht="12.75">
      <c r="A145" s="43"/>
      <c r="B145" s="43"/>
    </row>
    <row r="146" spans="1:2" ht="12.75">
      <c r="A146" s="43"/>
      <c r="B146" s="43"/>
    </row>
    <row r="147" spans="1:2" ht="12.75">
      <c r="A147" s="43"/>
      <c r="B147" s="43"/>
    </row>
    <row r="148" spans="1:2" ht="12.75">
      <c r="A148" s="43"/>
      <c r="B148" s="43"/>
    </row>
    <row r="149" spans="1:2" ht="12.75">
      <c r="A149" s="43"/>
      <c r="B149" s="43"/>
    </row>
    <row r="150" spans="1:2" ht="12.75">
      <c r="A150" s="43"/>
      <c r="B150" s="43"/>
    </row>
    <row r="151" spans="1:2" ht="12.75">
      <c r="A151" s="43"/>
      <c r="B151" s="43"/>
    </row>
    <row r="152" spans="1:2" ht="12.75">
      <c r="A152" s="43"/>
      <c r="B152" s="43"/>
    </row>
    <row r="153" spans="1:2" ht="12.75">
      <c r="A153" s="43"/>
      <c r="B153" s="43"/>
    </row>
    <row r="154" spans="1:2" ht="12.75">
      <c r="A154" s="43"/>
      <c r="B154" s="43"/>
    </row>
    <row r="155" spans="1:2" ht="12.75">
      <c r="A155" s="43"/>
      <c r="B155" s="43"/>
    </row>
    <row r="156" spans="1:2" ht="12.75">
      <c r="A156" s="43"/>
      <c r="B156" s="43"/>
    </row>
    <row r="157" spans="1:2" ht="12.75">
      <c r="A157" s="43"/>
      <c r="B157" s="43"/>
    </row>
    <row r="158" spans="1:2" ht="12.75">
      <c r="A158" s="43"/>
      <c r="B158" s="43"/>
    </row>
    <row r="159" spans="1:2" ht="12.75">
      <c r="A159" s="43"/>
      <c r="B159" s="43"/>
    </row>
    <row r="160" spans="1:2" ht="12.75">
      <c r="A160" s="43"/>
      <c r="B160" s="43"/>
    </row>
    <row r="161" spans="1:2" ht="12.75">
      <c r="A161" s="43"/>
      <c r="B161" s="43"/>
    </row>
    <row r="162" spans="1:2" ht="12.75">
      <c r="A162" s="43"/>
      <c r="B162" s="43"/>
    </row>
    <row r="163" spans="1:2" ht="12.75">
      <c r="A163" s="43"/>
      <c r="B163" s="43"/>
    </row>
    <row r="164" spans="1:2" ht="12.75">
      <c r="A164" s="43"/>
      <c r="B164" s="43"/>
    </row>
    <row r="165" spans="1:2" ht="12.75">
      <c r="A165" s="43"/>
      <c r="B165" s="43"/>
    </row>
    <row r="166" spans="1:2" ht="12.75">
      <c r="A166" s="43"/>
      <c r="B166" s="43"/>
    </row>
    <row r="167" spans="1:2" ht="12.75">
      <c r="A167" s="43"/>
      <c r="B167" s="43"/>
    </row>
    <row r="168" spans="1:2" ht="12.75">
      <c r="A168" s="43"/>
      <c r="B168" s="43"/>
    </row>
    <row r="169" spans="1:2" ht="12.75">
      <c r="A169" s="43"/>
      <c r="B169" s="43"/>
    </row>
    <row r="170" spans="1:2" ht="12.75">
      <c r="A170" s="43"/>
      <c r="B170" s="43"/>
    </row>
    <row r="171" spans="1:2" ht="12.75">
      <c r="A171" s="43"/>
      <c r="B171" s="43"/>
    </row>
    <row r="172" spans="1:2" ht="12.75">
      <c r="A172" s="43"/>
      <c r="B172" s="43"/>
    </row>
    <row r="173" spans="1:2" ht="12.75">
      <c r="A173" s="43"/>
      <c r="B173" s="43"/>
    </row>
    <row r="174" spans="1:2" ht="12.75">
      <c r="A174" s="43"/>
      <c r="B174" s="43"/>
    </row>
    <row r="175" spans="1:2" ht="12.75">
      <c r="A175" s="43"/>
      <c r="B175" s="43"/>
    </row>
    <row r="176" spans="1:2" ht="12.75">
      <c r="A176" s="43"/>
      <c r="B176" s="43"/>
    </row>
    <row r="177" spans="1:2" ht="12.75">
      <c r="A177" s="43"/>
      <c r="B177" s="43"/>
    </row>
    <row r="178" spans="1:2" ht="12.75">
      <c r="A178" s="43"/>
      <c r="B178" s="43"/>
    </row>
    <row r="179" spans="1:2" ht="12.75">
      <c r="A179" s="43"/>
      <c r="B179" s="43"/>
    </row>
    <row r="180" spans="1:2" ht="12.75">
      <c r="A180" s="43"/>
      <c r="B180" s="43"/>
    </row>
    <row r="181" spans="1:2" ht="12.75">
      <c r="A181" s="43"/>
      <c r="B181" s="43"/>
    </row>
    <row r="182" spans="1:2" ht="12.75">
      <c r="A182" s="43"/>
      <c r="B182" s="43"/>
    </row>
    <row r="183" spans="1:2" ht="12.75">
      <c r="A183" s="43"/>
      <c r="B183" s="43"/>
    </row>
    <row r="184" spans="1:2" ht="12.75">
      <c r="A184" s="43"/>
      <c r="B184" s="43"/>
    </row>
    <row r="185" spans="1:2" ht="12.75">
      <c r="A185" s="43"/>
      <c r="B185" s="43"/>
    </row>
    <row r="186" spans="1:2" ht="12.75">
      <c r="A186" s="43"/>
      <c r="B186" s="43"/>
    </row>
    <row r="187" spans="1:2" ht="12.75">
      <c r="A187" s="43"/>
      <c r="B187" s="43"/>
    </row>
    <row r="188" spans="1:2" ht="12.75">
      <c r="A188" s="43"/>
      <c r="B188" s="43"/>
    </row>
    <row r="189" spans="1:2" ht="12.75">
      <c r="A189" s="43"/>
      <c r="B189" s="43"/>
    </row>
    <row r="190" spans="1:2" ht="12.75">
      <c r="A190" s="43"/>
      <c r="B190" s="43"/>
    </row>
    <row r="191" spans="1:2" ht="12.75">
      <c r="A191" s="43"/>
      <c r="B191" s="43"/>
    </row>
    <row r="192" spans="1:2" ht="12.75">
      <c r="A192" s="43"/>
      <c r="B192" s="43"/>
    </row>
    <row r="193" spans="1:2" ht="12.75">
      <c r="A193" s="43"/>
      <c r="B193" s="43"/>
    </row>
    <row r="194" spans="1:2" ht="12.75">
      <c r="A194" s="43"/>
      <c r="B194" s="43"/>
    </row>
    <row r="195" spans="1:2" ht="12.75">
      <c r="A195" s="43"/>
      <c r="B195" s="43"/>
    </row>
    <row r="196" spans="1:2" ht="12.75">
      <c r="A196" s="43"/>
      <c r="B196" s="43"/>
    </row>
    <row r="197" spans="1:2" ht="12.75">
      <c r="A197" s="43"/>
      <c r="B197" s="43"/>
    </row>
    <row r="198" spans="1:2" ht="12.75">
      <c r="A198" s="43"/>
      <c r="B198" s="43"/>
    </row>
    <row r="199" spans="1:2" ht="12.75">
      <c r="A199" s="43"/>
      <c r="B199" s="43"/>
    </row>
    <row r="200" spans="1:2" ht="12.75">
      <c r="A200" s="43"/>
      <c r="B200" s="43"/>
    </row>
    <row r="201" spans="1:2" ht="12.75">
      <c r="A201" s="43"/>
      <c r="B201" s="43"/>
    </row>
    <row r="202" spans="1:2" ht="12.75">
      <c r="A202" s="43"/>
      <c r="B202" s="43"/>
    </row>
    <row r="203" spans="1:2" ht="12.75">
      <c r="A203" s="43"/>
      <c r="B203" s="43"/>
    </row>
    <row r="204" spans="1:2" ht="12.75">
      <c r="A204" s="43"/>
      <c r="B204" s="43"/>
    </row>
    <row r="205" spans="1:2" ht="12.75">
      <c r="A205" s="43"/>
      <c r="B205" s="43"/>
    </row>
    <row r="206" spans="1:2" ht="12.75">
      <c r="A206" s="43"/>
      <c r="B206" s="43"/>
    </row>
    <row r="207" spans="1:2" ht="12.75">
      <c r="A207" s="43"/>
      <c r="B207" s="43"/>
    </row>
    <row r="208" spans="1:2" ht="12.75">
      <c r="A208" s="43"/>
      <c r="B208" s="43"/>
    </row>
    <row r="209" spans="1:2" ht="12.75">
      <c r="A209" s="43"/>
      <c r="B209" s="43"/>
    </row>
    <row r="210" spans="1:2" ht="12.75">
      <c r="A210" s="43"/>
      <c r="B210" s="43"/>
    </row>
    <row r="211" spans="1:2" ht="12.75">
      <c r="A211" s="43"/>
      <c r="B211" s="43"/>
    </row>
    <row r="212" spans="1:2" ht="12.75">
      <c r="A212" s="43"/>
      <c r="B212" s="43"/>
    </row>
    <row r="213" spans="1:2" ht="12.75">
      <c r="A213" s="43"/>
      <c r="B213" s="43"/>
    </row>
    <row r="214" spans="1:2" ht="12.75">
      <c r="A214" s="43"/>
      <c r="B214" s="43"/>
    </row>
    <row r="215" spans="1:2" ht="12.75">
      <c r="A215" s="43"/>
      <c r="B215" s="43"/>
    </row>
    <row r="216" spans="1:2" ht="12.75">
      <c r="A216" s="43"/>
      <c r="B216" s="43"/>
    </row>
    <row r="217" spans="1:2" ht="12.75">
      <c r="A217" s="43"/>
      <c r="B217" s="43"/>
    </row>
    <row r="218" spans="1:2" ht="12.75">
      <c r="A218" s="43"/>
      <c r="B218" s="43"/>
    </row>
    <row r="219" spans="1:2" ht="12.75">
      <c r="A219" s="43"/>
      <c r="B219" s="43"/>
    </row>
    <row r="220" spans="1:2" ht="12.75">
      <c r="A220" s="43"/>
      <c r="B220" s="43"/>
    </row>
    <row r="221" spans="1:2" ht="12.75">
      <c r="A221" s="43"/>
      <c r="B221" s="43"/>
    </row>
    <row r="222" spans="1:2" ht="12.75">
      <c r="A222" s="43"/>
      <c r="B222" s="43"/>
    </row>
    <row r="223" spans="1:2" ht="12.75">
      <c r="A223" s="43"/>
      <c r="B223" s="43"/>
    </row>
    <row r="224" spans="1:2" ht="12.75">
      <c r="A224" s="43"/>
      <c r="B224" s="43"/>
    </row>
    <row r="225" spans="1:2" ht="12.75">
      <c r="A225" s="43"/>
      <c r="B225" s="43"/>
    </row>
    <row r="226" spans="1:2" ht="12.75">
      <c r="A226" s="43"/>
      <c r="B226" s="43"/>
    </row>
    <row r="227" spans="1:2" ht="12.75">
      <c r="A227" s="43"/>
      <c r="B227" s="43"/>
    </row>
    <row r="228" spans="1:2" ht="12.75">
      <c r="A228" s="43"/>
      <c r="B228" s="43"/>
    </row>
    <row r="229" spans="1:2" ht="12.75">
      <c r="A229" s="43"/>
      <c r="B229" s="43"/>
    </row>
    <row r="230" spans="1:2" ht="12.75">
      <c r="A230" s="43"/>
      <c r="B230" s="43"/>
    </row>
    <row r="231" spans="1:2" ht="12.75">
      <c r="A231" s="43"/>
      <c r="B231" s="43"/>
    </row>
    <row r="232" spans="1:2" ht="12.75">
      <c r="A232" s="43"/>
      <c r="B232" s="43"/>
    </row>
    <row r="233" spans="1:2" ht="12.75">
      <c r="A233" s="43"/>
      <c r="B233" s="43"/>
    </row>
    <row r="234" spans="1:2" ht="12.75">
      <c r="A234" s="43"/>
      <c r="B234" s="43"/>
    </row>
    <row r="235" spans="1:2" ht="12.75">
      <c r="A235" s="43"/>
      <c r="B235" s="43"/>
    </row>
    <row r="236" spans="1:2" ht="12.75">
      <c r="A236" s="43"/>
      <c r="B236" s="43"/>
    </row>
    <row r="237" spans="1:2" ht="12.75">
      <c r="A237" s="43"/>
      <c r="B237" s="43"/>
    </row>
    <row r="238" spans="1:2" ht="12.75">
      <c r="A238" s="43"/>
      <c r="B238" s="43"/>
    </row>
    <row r="239" spans="1:2" ht="12.75">
      <c r="A239" s="43"/>
      <c r="B239" s="43"/>
    </row>
    <row r="240" spans="1:2" ht="12.75">
      <c r="A240" s="43"/>
      <c r="B240" s="43"/>
    </row>
    <row r="241" spans="1:2" ht="12.75">
      <c r="A241" s="43"/>
      <c r="B241" s="43"/>
    </row>
    <row r="242" spans="1:2" ht="12.75">
      <c r="A242" s="43"/>
      <c r="B242" s="43"/>
    </row>
    <row r="243" spans="1:2" ht="12.75">
      <c r="A243" s="43"/>
      <c r="B243" s="43"/>
    </row>
    <row r="244" spans="1:2" ht="12.75">
      <c r="A244" s="43"/>
      <c r="B244" s="43"/>
    </row>
    <row r="245" spans="1:2" ht="12.75">
      <c r="A245" s="43"/>
      <c r="B245" s="43"/>
    </row>
    <row r="246" spans="1:2" ht="12.75">
      <c r="A246" s="43"/>
      <c r="B246" s="43"/>
    </row>
    <row r="247" spans="1:2" ht="12.75">
      <c r="A247" s="43"/>
      <c r="B247" s="43"/>
    </row>
    <row r="248" spans="1:2" ht="12.75">
      <c r="A248" s="43"/>
      <c r="B248" s="43"/>
    </row>
    <row r="249" spans="1:2" ht="12.75">
      <c r="A249" s="43"/>
      <c r="B249" s="43"/>
    </row>
    <row r="250" spans="1:2" ht="12.75">
      <c r="A250" s="43"/>
      <c r="B250" s="43"/>
    </row>
    <row r="251" spans="1:2" ht="12.75">
      <c r="A251" s="43"/>
      <c r="B251" s="43"/>
    </row>
    <row r="252" spans="1:2" ht="12.75">
      <c r="A252" s="43"/>
      <c r="B252" s="43"/>
    </row>
    <row r="253" spans="1:2" ht="12.75">
      <c r="A253" s="43"/>
      <c r="B253" s="43"/>
    </row>
    <row r="254" spans="1:2" ht="12.75">
      <c r="A254" s="43"/>
      <c r="B254" s="43"/>
    </row>
    <row r="255" spans="1:2" ht="12.75">
      <c r="A255" s="43"/>
      <c r="B255" s="43"/>
    </row>
    <row r="256" spans="1:2" ht="12.75">
      <c r="A256" s="43"/>
      <c r="B256" s="43"/>
    </row>
    <row r="257" spans="1:2" ht="12.75">
      <c r="A257" s="43"/>
      <c r="B257" s="43"/>
    </row>
    <row r="258" spans="1:2" ht="12.75">
      <c r="A258" s="43"/>
      <c r="B258" s="43"/>
    </row>
    <row r="259" spans="1:2" ht="12.75">
      <c r="A259" s="43"/>
      <c r="B259" s="43"/>
    </row>
    <row r="260" spans="1:2" ht="12.75">
      <c r="A260" s="43"/>
      <c r="B260" s="43"/>
    </row>
    <row r="261" spans="1:2" ht="12.75">
      <c r="A261" s="43"/>
      <c r="B261" s="43"/>
    </row>
    <row r="262" spans="1:2" ht="12.75">
      <c r="A262" s="43"/>
      <c r="B262" s="43"/>
    </row>
    <row r="263" spans="1:2" ht="12.75">
      <c r="A263" s="43"/>
      <c r="B263" s="43"/>
    </row>
    <row r="264" spans="1:2" ht="12.75">
      <c r="A264" s="43"/>
      <c r="B264" s="43"/>
    </row>
    <row r="265" spans="1:2" ht="12.75">
      <c r="A265" s="43"/>
      <c r="B265" s="43"/>
    </row>
    <row r="266" spans="1:2" ht="12.75">
      <c r="A266" s="43"/>
      <c r="B266" s="43"/>
    </row>
    <row r="267" spans="1:2" ht="12.75">
      <c r="A267" s="43"/>
      <c r="B267" s="43"/>
    </row>
  </sheetData>
  <sheetProtection/>
  <mergeCells count="4">
    <mergeCell ref="A14:B14"/>
    <mergeCell ref="B6:C6"/>
    <mergeCell ref="A6:A7"/>
    <mergeCell ref="A3:C3"/>
  </mergeCells>
  <printOptions horizontalCentered="1"/>
  <pageMargins left="0.984251968503937" right="0.984251968503937" top="0.7874015748031497" bottom="0.7874015748031497" header="0.5118110236220472" footer="0.5118110236220472"/>
  <pageSetup firstPageNumber="2" useFirstPageNumber="1" horizontalDpi="600" verticalDpi="600" orientation="portrait" paperSize="9" r:id="rId1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14"/>
  <sheetViews>
    <sheetView workbookViewId="0" topLeftCell="A1">
      <selection activeCell="J7" sqref="J7"/>
    </sheetView>
  </sheetViews>
  <sheetFormatPr defaultColWidth="9.125" defaultRowHeight="12.75"/>
  <cols>
    <col min="1" max="1" width="47.625" style="1" customWidth="1"/>
    <col min="2" max="2" width="6.75390625" style="1" customWidth="1"/>
    <col min="3" max="3" width="8.75390625" style="1" customWidth="1"/>
    <col min="4" max="7" width="16.75390625" style="1" customWidth="1"/>
    <col min="8" max="16384" width="9.125" style="1" customWidth="1"/>
  </cols>
  <sheetData>
    <row r="1" ht="15.75" customHeight="1">
      <c r="G1" s="6" t="s">
        <v>108</v>
      </c>
    </row>
    <row r="2" spans="1:3" ht="16.5" customHeight="1">
      <c r="A2" s="5"/>
      <c r="B2" s="5"/>
      <c r="C2" s="5"/>
    </row>
    <row r="3" spans="1:7" ht="48" customHeight="1">
      <c r="A3" s="159" t="s">
        <v>95</v>
      </c>
      <c r="B3" s="159"/>
      <c r="C3" s="159"/>
      <c r="D3" s="159"/>
      <c r="E3" s="159"/>
      <c r="F3" s="159"/>
      <c r="G3" s="159"/>
    </row>
    <row r="4" spans="1:3" ht="18" customHeight="1">
      <c r="A4" s="68"/>
      <c r="B4" s="68"/>
      <c r="C4" s="68"/>
    </row>
    <row r="5" spans="1:7" ht="18" customHeight="1">
      <c r="A5" s="62"/>
      <c r="B5" s="62"/>
      <c r="C5" s="62"/>
      <c r="G5" s="63" t="s">
        <v>1</v>
      </c>
    </row>
    <row r="6" spans="1:7" ht="21.75" customHeight="1">
      <c r="A6" s="124" t="s">
        <v>4</v>
      </c>
      <c r="B6" s="124" t="s">
        <v>5</v>
      </c>
      <c r="C6" s="124" t="s">
        <v>6</v>
      </c>
      <c r="D6" s="122" t="s">
        <v>19</v>
      </c>
      <c r="E6" s="123"/>
      <c r="F6" s="124" t="s">
        <v>38</v>
      </c>
      <c r="G6" s="112" t="s">
        <v>0</v>
      </c>
    </row>
    <row r="7" spans="1:7" ht="76.5">
      <c r="A7" s="125"/>
      <c r="B7" s="125"/>
      <c r="C7" s="125"/>
      <c r="D7" s="64" t="s">
        <v>28</v>
      </c>
      <c r="E7" s="64" t="s">
        <v>29</v>
      </c>
      <c r="F7" s="111"/>
      <c r="G7" s="113"/>
    </row>
    <row r="8" spans="1:7" ht="92.25" customHeight="1">
      <c r="A8" s="58" t="s">
        <v>30</v>
      </c>
      <c r="B8" s="34" t="s">
        <v>83</v>
      </c>
      <c r="C8" s="9">
        <v>1403</v>
      </c>
      <c r="D8" s="52">
        <v>0</v>
      </c>
      <c r="E8" s="52">
        <v>0</v>
      </c>
      <c r="F8" s="52">
        <v>5000</v>
      </c>
      <c r="G8" s="52">
        <v>5000</v>
      </c>
    </row>
    <row r="9" spans="1:7" ht="141" customHeight="1">
      <c r="A9" s="58" t="s">
        <v>113</v>
      </c>
      <c r="B9" s="74" t="s">
        <v>12</v>
      </c>
      <c r="C9" s="74" t="s">
        <v>98</v>
      </c>
      <c r="D9" s="52">
        <v>0</v>
      </c>
      <c r="E9" s="52">
        <v>0</v>
      </c>
      <c r="F9" s="52">
        <v>1000</v>
      </c>
      <c r="G9" s="52">
        <v>1000</v>
      </c>
    </row>
    <row r="10" spans="1:7" ht="15">
      <c r="A10" s="46" t="s">
        <v>0</v>
      </c>
      <c r="B10" s="13"/>
      <c r="C10" s="13"/>
      <c r="D10" s="14">
        <v>0</v>
      </c>
      <c r="E10" s="14">
        <v>0</v>
      </c>
      <c r="F10" s="14">
        <v>6000</v>
      </c>
      <c r="G10" s="14">
        <v>6000</v>
      </c>
    </row>
    <row r="13" spans="1:7" ht="12.75" customHeight="1">
      <c r="A13" s="119"/>
      <c r="B13" s="119"/>
      <c r="C13" s="119"/>
      <c r="D13" s="119"/>
      <c r="E13" s="119"/>
      <c r="F13" s="119"/>
      <c r="G13" s="119"/>
    </row>
    <row r="14" spans="1:7" ht="12">
      <c r="A14" s="119" t="s">
        <v>37</v>
      </c>
      <c r="B14" s="119"/>
      <c r="C14" s="119"/>
      <c r="D14" s="119"/>
      <c r="E14" s="119"/>
      <c r="F14" s="119"/>
      <c r="G14" s="119"/>
    </row>
  </sheetData>
  <sheetProtection/>
  <mergeCells count="9">
    <mergeCell ref="A3:G3"/>
    <mergeCell ref="A14:G14"/>
    <mergeCell ref="A13:G13"/>
    <mergeCell ref="D6:E6"/>
    <mergeCell ref="A6:A7"/>
    <mergeCell ref="B6:B7"/>
    <mergeCell ref="C6:C7"/>
    <mergeCell ref="F6:F7"/>
    <mergeCell ref="G6:G7"/>
  </mergeCells>
  <printOptions/>
  <pageMargins left="0.75" right="0.75" top="1" bottom="0.65" header="0.5" footer="0.23"/>
  <pageSetup firstPageNumber="21" useFirstPageNumber="1" fitToHeight="1" fitToWidth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C5" sqref="C5"/>
    </sheetView>
  </sheetViews>
  <sheetFormatPr defaultColWidth="9.125" defaultRowHeight="12.75"/>
  <cols>
    <col min="1" max="1" width="50.25390625" style="1" customWidth="1"/>
    <col min="2" max="3" width="15.75390625" style="1" customWidth="1"/>
    <col min="4" max="16384" width="9.125" style="1" customWidth="1"/>
  </cols>
  <sheetData>
    <row r="1" spans="1:3" ht="16.5" customHeight="1">
      <c r="A1" s="3"/>
      <c r="B1" s="3"/>
      <c r="C1" s="3" t="s">
        <v>26</v>
      </c>
    </row>
    <row r="2" spans="1:3" ht="16.5" customHeight="1">
      <c r="A2" s="3"/>
      <c r="B2" s="3"/>
      <c r="C2" s="3"/>
    </row>
    <row r="3" spans="1:3" ht="93.75" customHeight="1">
      <c r="A3" s="136" t="s">
        <v>103</v>
      </c>
      <c r="B3" s="136"/>
      <c r="C3" s="136"/>
    </row>
    <row r="4" spans="1:3" ht="33" customHeight="1">
      <c r="A4" s="79"/>
      <c r="B4" s="79"/>
      <c r="C4" s="79"/>
    </row>
    <row r="5" spans="2:3" ht="18" customHeight="1">
      <c r="B5" s="15"/>
      <c r="C5" s="78" t="s">
        <v>143</v>
      </c>
    </row>
    <row r="6" spans="1:3" ht="21" customHeight="1">
      <c r="A6" s="130" t="s">
        <v>2</v>
      </c>
      <c r="B6" s="132" t="s">
        <v>123</v>
      </c>
      <c r="C6" s="133"/>
    </row>
    <row r="7" spans="1:3" ht="24" customHeight="1">
      <c r="A7" s="131"/>
      <c r="B7" s="51" t="s">
        <v>100</v>
      </c>
      <c r="C7" s="51" t="s">
        <v>101</v>
      </c>
    </row>
    <row r="8" spans="1:3" s="2" customFormat="1" ht="25.5" customHeight="1">
      <c r="A8" s="45" t="s">
        <v>59</v>
      </c>
      <c r="B8" s="48">
        <v>3217.1</v>
      </c>
      <c r="C8" s="48">
        <v>3217.1</v>
      </c>
    </row>
    <row r="9" spans="1:3" s="2" customFormat="1" ht="25.5" customHeight="1">
      <c r="A9" s="45" t="s">
        <v>39</v>
      </c>
      <c r="B9" s="48">
        <v>3134</v>
      </c>
      <c r="C9" s="48">
        <v>3288.1</v>
      </c>
    </row>
    <row r="10" spans="1:3" ht="25.5" customHeight="1">
      <c r="A10" s="46" t="s">
        <v>0</v>
      </c>
      <c r="B10" s="14">
        <f>B8+B9</f>
        <v>6351.1</v>
      </c>
      <c r="C10" s="14">
        <f>C8+C9</f>
        <v>6505.2</v>
      </c>
    </row>
    <row r="11" spans="1:3" ht="12.75">
      <c r="A11" s="27"/>
      <c r="B11" s="28"/>
      <c r="C11" s="19"/>
    </row>
    <row r="12" ht="12.75">
      <c r="A12" s="16"/>
    </row>
    <row r="13" ht="12">
      <c r="A13" s="67"/>
    </row>
  </sheetData>
  <mergeCells count="3">
    <mergeCell ref="A3:C3"/>
    <mergeCell ref="A6:A7"/>
    <mergeCell ref="B6:C6"/>
  </mergeCells>
  <printOptions horizontalCentered="1"/>
  <pageMargins left="0.984251968503937" right="0.984251968503937" top="0.7874015748031497" bottom="0.7874015748031497" header="0.5118110236220472" footer="0.5118110236220472"/>
  <pageSetup firstPageNumber="3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5" sqref="C5"/>
    </sheetView>
  </sheetViews>
  <sheetFormatPr defaultColWidth="9.125" defaultRowHeight="12.75"/>
  <cols>
    <col min="1" max="1" width="49.625" style="1" customWidth="1"/>
    <col min="2" max="3" width="15.75390625" style="1" customWidth="1"/>
    <col min="4" max="16384" width="9.125" style="1" customWidth="1"/>
  </cols>
  <sheetData>
    <row r="1" spans="1:3" ht="16.5" customHeight="1">
      <c r="A1" s="3"/>
      <c r="B1" s="3"/>
      <c r="C1" s="3" t="s">
        <v>36</v>
      </c>
    </row>
    <row r="2" spans="1:3" ht="16.5" customHeight="1">
      <c r="A2" s="3"/>
      <c r="B2" s="3"/>
      <c r="C2" s="3"/>
    </row>
    <row r="3" spans="1:3" ht="87" customHeight="1">
      <c r="A3" s="136" t="s">
        <v>105</v>
      </c>
      <c r="B3" s="136"/>
      <c r="C3" s="136"/>
    </row>
    <row r="4" spans="1:3" ht="16.5" customHeight="1">
      <c r="A4" s="76"/>
      <c r="B4" s="76"/>
      <c r="C4" s="76"/>
    </row>
    <row r="5" ht="18" customHeight="1">
      <c r="C5" s="78" t="s">
        <v>143</v>
      </c>
    </row>
    <row r="6" spans="1:3" ht="21" customHeight="1">
      <c r="A6" s="130" t="s">
        <v>2</v>
      </c>
      <c r="B6" s="132" t="s">
        <v>123</v>
      </c>
      <c r="C6" s="133"/>
    </row>
    <row r="7" spans="1:3" ht="25.5" customHeight="1">
      <c r="A7" s="131"/>
      <c r="B7" s="51" t="s">
        <v>100</v>
      </c>
      <c r="C7" s="51" t="s">
        <v>101</v>
      </c>
    </row>
    <row r="8" spans="1:3" s="2" customFormat="1" ht="33" customHeight="1">
      <c r="A8" s="45" t="s">
        <v>59</v>
      </c>
      <c r="B8" s="48">
        <v>5044.4</v>
      </c>
      <c r="C8" s="48">
        <v>5071.8</v>
      </c>
    </row>
    <row r="9" spans="1:3" ht="16.5" customHeight="1">
      <c r="A9" s="46" t="s">
        <v>0</v>
      </c>
      <c r="B9" s="14">
        <f>B8</f>
        <v>5044.4</v>
      </c>
      <c r="C9" s="14">
        <f>C8</f>
        <v>5071.8</v>
      </c>
    </row>
    <row r="10" spans="1:3" ht="12.75">
      <c r="A10" s="27"/>
      <c r="B10" s="28"/>
      <c r="C10" s="19"/>
    </row>
    <row r="11" ht="12.75">
      <c r="A11" s="16"/>
    </row>
    <row r="12" ht="12">
      <c r="A12" s="67"/>
    </row>
  </sheetData>
  <mergeCells count="3">
    <mergeCell ref="A3:C3"/>
    <mergeCell ref="A6:A7"/>
    <mergeCell ref="B6:C6"/>
  </mergeCells>
  <printOptions horizontalCentered="1"/>
  <pageMargins left="0.984251968503937" right="0.984251968503937" top="0.7874015748031497" bottom="0.7874015748031497" header="0.5118110236220472" footer="0.5118110236220472"/>
  <pageSetup firstPageNumber="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C5" sqref="C5"/>
    </sheetView>
  </sheetViews>
  <sheetFormatPr defaultColWidth="9.125" defaultRowHeight="12.75"/>
  <cols>
    <col min="1" max="1" width="50.25390625" style="1" customWidth="1"/>
    <col min="2" max="3" width="15.75390625" style="1" customWidth="1"/>
    <col min="4" max="16384" width="9.125" style="1" customWidth="1"/>
  </cols>
  <sheetData>
    <row r="1" spans="1:3" ht="16.5" customHeight="1">
      <c r="A1" s="3"/>
      <c r="B1" s="3"/>
      <c r="C1" s="3" t="s">
        <v>31</v>
      </c>
    </row>
    <row r="2" spans="1:3" ht="15" customHeight="1">
      <c r="A2" s="3"/>
      <c r="B2" s="3"/>
      <c r="C2" s="3"/>
    </row>
    <row r="3" spans="1:3" ht="141" customHeight="1">
      <c r="A3" s="136" t="s">
        <v>114</v>
      </c>
      <c r="B3" s="136"/>
      <c r="C3" s="136"/>
    </row>
    <row r="4" spans="1:3" ht="21" customHeight="1">
      <c r="A4" s="79"/>
      <c r="B4" s="79"/>
      <c r="C4" s="79"/>
    </row>
    <row r="5" ht="18" customHeight="1">
      <c r="C5" s="78" t="s">
        <v>143</v>
      </c>
    </row>
    <row r="6" spans="1:3" ht="21" customHeight="1">
      <c r="A6" s="130" t="s">
        <v>2</v>
      </c>
      <c r="B6" s="132" t="s">
        <v>123</v>
      </c>
      <c r="C6" s="133"/>
    </row>
    <row r="7" spans="1:3" ht="20.25" customHeight="1">
      <c r="A7" s="131"/>
      <c r="B7" s="51" t="s">
        <v>100</v>
      </c>
      <c r="C7" s="51" t="s">
        <v>101</v>
      </c>
    </row>
    <row r="8" spans="1:3" s="2" customFormat="1" ht="25.5" customHeight="1">
      <c r="A8" s="45" t="s">
        <v>59</v>
      </c>
      <c r="B8" s="48">
        <v>2932.1</v>
      </c>
      <c r="C8" s="48">
        <v>2932.1</v>
      </c>
    </row>
    <row r="9" spans="1:3" s="2" customFormat="1" ht="25.5" customHeight="1">
      <c r="A9" s="45" t="s">
        <v>39</v>
      </c>
      <c r="B9" s="48">
        <v>7578</v>
      </c>
      <c r="C9" s="48">
        <v>7578</v>
      </c>
    </row>
    <row r="10" spans="1:3" ht="25.5" customHeight="1">
      <c r="A10" s="46" t="s">
        <v>0</v>
      </c>
      <c r="B10" s="14">
        <f>B8+B9</f>
        <v>10510.1</v>
      </c>
      <c r="C10" s="14">
        <f>C8+C9</f>
        <v>10510.1</v>
      </c>
    </row>
    <row r="11" spans="1:3" ht="12.75">
      <c r="A11" s="27"/>
      <c r="B11" s="28"/>
      <c r="C11" s="19"/>
    </row>
    <row r="12" ht="12.75">
      <c r="A12" s="16"/>
    </row>
    <row r="13" ht="12">
      <c r="A13" s="67"/>
    </row>
  </sheetData>
  <mergeCells count="3">
    <mergeCell ref="A3:C3"/>
    <mergeCell ref="A6:A7"/>
    <mergeCell ref="B6:C6"/>
  </mergeCells>
  <printOptions horizontalCentered="1"/>
  <pageMargins left="0.984251968503937" right="0.984251968503937" top="0.7874015748031497" bottom="0.7874015748031497" header="0.5118110236220472" footer="0.5118110236220472"/>
  <pageSetup firstPageNumber="5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9">
      <selection activeCell="C5" sqref="C5"/>
    </sheetView>
  </sheetViews>
  <sheetFormatPr defaultColWidth="9.125" defaultRowHeight="12.75"/>
  <cols>
    <col min="1" max="1" width="54.875" style="1" customWidth="1"/>
    <col min="2" max="3" width="15.75390625" style="1" customWidth="1"/>
    <col min="4" max="16384" width="9.125" style="1" customWidth="1"/>
  </cols>
  <sheetData>
    <row r="1" spans="1:3" ht="16.5" customHeight="1">
      <c r="A1" s="3"/>
      <c r="B1" s="3"/>
      <c r="C1" s="3" t="s">
        <v>33</v>
      </c>
    </row>
    <row r="2" spans="1:3" ht="12" customHeight="1">
      <c r="A2" s="3"/>
      <c r="B2" s="3"/>
      <c r="C2" s="3"/>
    </row>
    <row r="3" spans="1:3" ht="78.75" customHeight="1">
      <c r="A3" s="136" t="s">
        <v>104</v>
      </c>
      <c r="B3" s="136"/>
      <c r="C3" s="136"/>
    </row>
    <row r="4" spans="1:3" ht="25.5" customHeight="1">
      <c r="A4" s="76"/>
      <c r="B4" s="76"/>
      <c r="C4" s="76"/>
    </row>
    <row r="5" ht="14.25" customHeight="1">
      <c r="C5" s="78" t="s">
        <v>143</v>
      </c>
    </row>
    <row r="6" spans="1:3" ht="21" customHeight="1">
      <c r="A6" s="130" t="s">
        <v>2</v>
      </c>
      <c r="B6" s="132" t="s">
        <v>123</v>
      </c>
      <c r="C6" s="133"/>
    </row>
    <row r="7" spans="1:3" ht="19.5" customHeight="1">
      <c r="A7" s="131"/>
      <c r="B7" s="51" t="s">
        <v>100</v>
      </c>
      <c r="C7" s="51" t="s">
        <v>101</v>
      </c>
    </row>
    <row r="8" spans="1:3" s="2" customFormat="1" ht="25.5" customHeight="1">
      <c r="A8" s="45" t="s">
        <v>39</v>
      </c>
      <c r="B8" s="48">
        <v>1400.6</v>
      </c>
      <c r="C8" s="48">
        <v>1402.2</v>
      </c>
    </row>
    <row r="9" spans="1:3" s="2" customFormat="1" ht="25.5" customHeight="1">
      <c r="A9" s="45" t="s">
        <v>40</v>
      </c>
      <c r="B9" s="48">
        <v>29</v>
      </c>
      <c r="C9" s="48">
        <v>30.8</v>
      </c>
    </row>
    <row r="10" spans="1:3" s="2" customFormat="1" ht="25.5" customHeight="1">
      <c r="A10" s="45" t="s">
        <v>41</v>
      </c>
      <c r="B10" s="48">
        <v>31.1</v>
      </c>
      <c r="C10" s="48">
        <v>32.7</v>
      </c>
    </row>
    <row r="11" spans="1:3" s="2" customFormat="1" ht="32.25" customHeight="1">
      <c r="A11" s="45" t="s">
        <v>42</v>
      </c>
      <c r="B11" s="48">
        <v>31.1</v>
      </c>
      <c r="C11" s="48">
        <v>32.7</v>
      </c>
    </row>
    <row r="12" spans="1:3" s="2" customFormat="1" ht="25.5" customHeight="1">
      <c r="A12" s="45" t="s">
        <v>43</v>
      </c>
      <c r="B12" s="48">
        <v>55.2</v>
      </c>
      <c r="C12" s="48">
        <v>56.3</v>
      </c>
    </row>
    <row r="13" spans="1:3" s="2" customFormat="1" ht="25.5" customHeight="1">
      <c r="A13" s="45" t="s">
        <v>60</v>
      </c>
      <c r="B13" s="48">
        <v>55.2</v>
      </c>
      <c r="C13" s="48">
        <v>56.3</v>
      </c>
    </row>
    <row r="14" spans="1:3" s="2" customFormat="1" ht="30.75" customHeight="1">
      <c r="A14" s="45" t="s">
        <v>45</v>
      </c>
      <c r="B14" s="48">
        <v>55.2</v>
      </c>
      <c r="C14" s="48">
        <v>56.3</v>
      </c>
    </row>
    <row r="15" spans="1:3" s="2" customFormat="1" ht="25.5" customHeight="1">
      <c r="A15" s="45" t="s">
        <v>46</v>
      </c>
      <c r="B15" s="48">
        <v>55.2</v>
      </c>
      <c r="C15" s="48">
        <v>56.3</v>
      </c>
    </row>
    <row r="16" spans="1:3" s="2" customFormat="1" ht="30" customHeight="1">
      <c r="A16" s="45" t="s">
        <v>47</v>
      </c>
      <c r="B16" s="48">
        <v>31.1</v>
      </c>
      <c r="C16" s="48">
        <v>32.7</v>
      </c>
    </row>
    <row r="17" spans="1:3" s="2" customFormat="1" ht="25.5" customHeight="1">
      <c r="A17" s="45" t="s">
        <v>48</v>
      </c>
      <c r="B17" s="48">
        <v>55.2</v>
      </c>
      <c r="C17" s="48">
        <v>56.3</v>
      </c>
    </row>
    <row r="18" spans="1:3" s="2" customFormat="1" ht="25.5" customHeight="1">
      <c r="A18" s="45" t="s">
        <v>49</v>
      </c>
      <c r="B18" s="48">
        <v>55.2</v>
      </c>
      <c r="C18" s="48">
        <v>56.3</v>
      </c>
    </row>
    <row r="19" spans="1:3" s="2" customFormat="1" ht="36" customHeight="1">
      <c r="A19" s="45" t="s">
        <v>61</v>
      </c>
      <c r="B19" s="48">
        <v>31.1</v>
      </c>
      <c r="C19" s="48">
        <v>32.7</v>
      </c>
    </row>
    <row r="20" spans="1:3" s="2" customFormat="1" ht="30" customHeight="1">
      <c r="A20" s="45" t="s">
        <v>62</v>
      </c>
      <c r="B20" s="48">
        <v>31.1</v>
      </c>
      <c r="C20" s="48">
        <v>32.7</v>
      </c>
    </row>
    <row r="21" spans="1:3" s="2" customFormat="1" ht="33" customHeight="1">
      <c r="A21" s="45" t="s">
        <v>63</v>
      </c>
      <c r="B21" s="48">
        <v>31.1</v>
      </c>
      <c r="C21" s="48">
        <v>32.7</v>
      </c>
    </row>
    <row r="22" spans="1:3" s="2" customFormat="1" ht="25.5" customHeight="1">
      <c r="A22" s="45" t="s">
        <v>53</v>
      </c>
      <c r="B22" s="48">
        <v>55.2</v>
      </c>
      <c r="C22" s="48">
        <v>56.3</v>
      </c>
    </row>
    <row r="23" spans="1:3" s="2" customFormat="1" ht="33" customHeight="1">
      <c r="A23" s="45" t="s">
        <v>64</v>
      </c>
      <c r="B23" s="48">
        <v>55.2</v>
      </c>
      <c r="C23" s="48">
        <v>56.3</v>
      </c>
    </row>
    <row r="24" spans="1:3" s="2" customFormat="1" ht="36" customHeight="1">
      <c r="A24" s="45" t="s">
        <v>65</v>
      </c>
      <c r="B24" s="48">
        <v>55.2</v>
      </c>
      <c r="C24" s="48">
        <v>56.3</v>
      </c>
    </row>
    <row r="25" spans="1:3" s="2" customFormat="1" ht="25.5" customHeight="1">
      <c r="A25" s="45" t="s">
        <v>56</v>
      </c>
      <c r="B25" s="48">
        <v>55.2</v>
      </c>
      <c r="C25" s="48">
        <v>56.3</v>
      </c>
    </row>
    <row r="26" spans="1:3" s="2" customFormat="1" ht="25.5" customHeight="1">
      <c r="A26" s="45" t="s">
        <v>66</v>
      </c>
      <c r="B26" s="48">
        <v>55.2</v>
      </c>
      <c r="C26" s="48">
        <v>56.3</v>
      </c>
    </row>
    <row r="27" spans="1:3" s="2" customFormat="1" ht="25.5" customHeight="1">
      <c r="A27" s="45" t="s">
        <v>58</v>
      </c>
      <c r="B27" s="48">
        <v>55.2</v>
      </c>
      <c r="C27" s="48">
        <v>56.3</v>
      </c>
    </row>
    <row r="28" spans="1:3" ht="20.25" customHeight="1">
      <c r="A28" s="46" t="s">
        <v>0</v>
      </c>
      <c r="B28" s="14">
        <f>SUM(B8:B27)</f>
        <v>2278.599999999999</v>
      </c>
      <c r="C28" s="14">
        <f>SUM(C8:C27)</f>
        <v>2304.8000000000006</v>
      </c>
    </row>
    <row r="29" spans="1:3" ht="12.75">
      <c r="A29" s="27"/>
      <c r="B29" s="28"/>
      <c r="C29" s="19"/>
    </row>
    <row r="30" ht="12.75">
      <c r="A30" s="16"/>
    </row>
    <row r="31" ht="12">
      <c r="A31" s="67"/>
    </row>
  </sheetData>
  <mergeCells count="3">
    <mergeCell ref="A3:C3"/>
    <mergeCell ref="A6:A7"/>
    <mergeCell ref="B6:C6"/>
  </mergeCells>
  <printOptions/>
  <pageMargins left="0.75" right="0.75" top="1" bottom="1" header="0.5" footer="0.5"/>
  <pageSetup firstPageNumber="6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C5" sqref="C5"/>
    </sheetView>
  </sheetViews>
  <sheetFormatPr defaultColWidth="9.125" defaultRowHeight="12.75"/>
  <cols>
    <col min="1" max="1" width="48.25390625" style="1" customWidth="1"/>
    <col min="2" max="3" width="15.75390625" style="1" customWidth="1"/>
    <col min="4" max="16384" width="9.125" style="1" customWidth="1"/>
  </cols>
  <sheetData>
    <row r="1" spans="1:3" ht="16.5" customHeight="1">
      <c r="A1" s="3"/>
      <c r="B1" s="3"/>
      <c r="C1" s="3" t="s">
        <v>84</v>
      </c>
    </row>
    <row r="2" spans="1:3" ht="16.5" customHeight="1">
      <c r="A2" s="3"/>
      <c r="B2" s="3"/>
      <c r="C2" s="3"/>
    </row>
    <row r="3" spans="1:3" ht="135" customHeight="1">
      <c r="A3" s="136" t="s">
        <v>115</v>
      </c>
      <c r="B3" s="136"/>
      <c r="C3" s="136"/>
    </row>
    <row r="4" spans="1:3" ht="26.25" customHeight="1">
      <c r="A4" s="79"/>
      <c r="B4" s="79"/>
      <c r="C4" s="79"/>
    </row>
    <row r="5" ht="18" customHeight="1">
      <c r="C5" s="78" t="s">
        <v>143</v>
      </c>
    </row>
    <row r="6" spans="1:3" ht="21" customHeight="1">
      <c r="A6" s="130" t="s">
        <v>2</v>
      </c>
      <c r="B6" s="132" t="s">
        <v>123</v>
      </c>
      <c r="C6" s="133"/>
    </row>
    <row r="7" spans="1:3" ht="30.75" customHeight="1">
      <c r="A7" s="131"/>
      <c r="B7" s="51" t="s">
        <v>100</v>
      </c>
      <c r="C7" s="51" t="s">
        <v>101</v>
      </c>
    </row>
    <row r="8" spans="1:3" s="2" customFormat="1" ht="25.5" customHeight="1">
      <c r="A8" s="45" t="s">
        <v>59</v>
      </c>
      <c r="B8" s="48">
        <v>1610.1</v>
      </c>
      <c r="C8" s="48">
        <v>1647.2</v>
      </c>
    </row>
    <row r="9" spans="1:3" s="2" customFormat="1" ht="25.5" customHeight="1">
      <c r="A9" s="45" t="s">
        <v>39</v>
      </c>
      <c r="B9" s="48">
        <v>1227.3</v>
      </c>
      <c r="C9" s="48">
        <v>1227.3</v>
      </c>
    </row>
    <row r="10" spans="1:3" ht="25.5" customHeight="1">
      <c r="A10" s="46" t="s">
        <v>0</v>
      </c>
      <c r="B10" s="14">
        <f>B8+B9</f>
        <v>2837.3999999999996</v>
      </c>
      <c r="C10" s="14">
        <f>C8+C9</f>
        <v>2874.5</v>
      </c>
    </row>
    <row r="11" spans="1:3" ht="12.75">
      <c r="A11" s="27"/>
      <c r="B11" s="28"/>
      <c r="C11" s="19"/>
    </row>
    <row r="12" ht="12.75">
      <c r="A12" s="16"/>
    </row>
    <row r="13" ht="12">
      <c r="A13" s="67"/>
    </row>
  </sheetData>
  <mergeCells count="3">
    <mergeCell ref="A3:C3"/>
    <mergeCell ref="A6:A7"/>
    <mergeCell ref="B6:C6"/>
  </mergeCells>
  <printOptions horizontalCentered="1"/>
  <pageMargins left="0.984251968503937" right="0.984251968503937" top="0.7874015748031497" bottom="0.7874015748031497" header="0.5118110236220472" footer="0.5118110236220472"/>
  <pageSetup firstPageNumber="7" useFirstPageNumber="1"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C5" sqref="C5"/>
    </sheetView>
  </sheetViews>
  <sheetFormatPr defaultColWidth="9.125" defaultRowHeight="12.75"/>
  <cols>
    <col min="1" max="1" width="49.875" style="1" customWidth="1"/>
    <col min="2" max="3" width="15.75390625" style="1" customWidth="1"/>
    <col min="4" max="16384" width="9.125" style="1" customWidth="1"/>
  </cols>
  <sheetData>
    <row r="1" spans="1:3" ht="16.5" customHeight="1">
      <c r="A1" s="3"/>
      <c r="B1" s="3"/>
      <c r="C1" s="3" t="s">
        <v>86</v>
      </c>
    </row>
    <row r="2" spans="1:3" ht="16.5" customHeight="1">
      <c r="A2" s="3"/>
      <c r="B2" s="3"/>
      <c r="C2" s="3"/>
    </row>
    <row r="3" spans="1:3" ht="105" customHeight="1">
      <c r="A3" s="136" t="s">
        <v>116</v>
      </c>
      <c r="B3" s="136"/>
      <c r="C3" s="136"/>
    </row>
    <row r="4" spans="1:3" ht="32.25" customHeight="1">
      <c r="A4" s="76"/>
      <c r="B4" s="76"/>
      <c r="C4" s="76"/>
    </row>
    <row r="5" ht="18" customHeight="1">
      <c r="C5" s="78" t="s">
        <v>143</v>
      </c>
    </row>
    <row r="6" spans="1:3" ht="21" customHeight="1">
      <c r="A6" s="130" t="s">
        <v>2</v>
      </c>
      <c r="B6" s="132" t="s">
        <v>123</v>
      </c>
      <c r="C6" s="133"/>
    </row>
    <row r="7" spans="1:3" ht="26.25" customHeight="1">
      <c r="A7" s="131"/>
      <c r="B7" s="51" t="s">
        <v>100</v>
      </c>
      <c r="C7" s="51" t="s">
        <v>101</v>
      </c>
    </row>
    <row r="8" spans="1:3" s="2" customFormat="1" ht="33" customHeight="1">
      <c r="A8" s="45" t="s">
        <v>59</v>
      </c>
      <c r="B8" s="48">
        <v>14887.6</v>
      </c>
      <c r="C8" s="48"/>
    </row>
    <row r="9" spans="1:3" s="2" customFormat="1" ht="33.75" customHeight="1">
      <c r="A9" s="45" t="s">
        <v>39</v>
      </c>
      <c r="B9" s="48">
        <v>35337.3</v>
      </c>
      <c r="C9" s="48"/>
    </row>
    <row r="10" spans="1:3" ht="16.5" customHeight="1">
      <c r="A10" s="46" t="s">
        <v>0</v>
      </c>
      <c r="B10" s="14">
        <f>B8+B9</f>
        <v>50224.9</v>
      </c>
      <c r="C10" s="14">
        <f>C8+C9</f>
        <v>0</v>
      </c>
    </row>
    <row r="11" spans="1:3" ht="12.75">
      <c r="A11" s="27"/>
      <c r="B11" s="28"/>
      <c r="C11" s="19"/>
    </row>
    <row r="12" ht="12.75">
      <c r="A12" s="16"/>
    </row>
    <row r="13" ht="12">
      <c r="A13" s="67"/>
    </row>
    <row r="14" ht="12">
      <c r="B14" s="67"/>
    </row>
  </sheetData>
  <mergeCells count="3">
    <mergeCell ref="A3:C3"/>
    <mergeCell ref="A6:A7"/>
    <mergeCell ref="B6:C6"/>
  </mergeCells>
  <printOptions horizontalCentered="1"/>
  <pageMargins left="0.984251968503937" right="0.984251968503937" top="0.7874015748031497" bottom="0.7874015748031497" header="0.5118110236220472" footer="0.5118110236220472"/>
  <pageSetup firstPageNumber="8" useFirstPageNumber="1" horizontalDpi="600" verticalDpi="600" orientation="portrait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0">
      <selection activeCell="A4" sqref="A4:IV4"/>
    </sheetView>
  </sheetViews>
  <sheetFormatPr defaultColWidth="9.125" defaultRowHeight="12.75"/>
  <cols>
    <col min="1" max="1" width="49.625" style="1" customWidth="1"/>
    <col min="2" max="3" width="15.75390625" style="1" customWidth="1"/>
    <col min="4" max="16384" width="9.125" style="1" customWidth="1"/>
  </cols>
  <sheetData>
    <row r="1" spans="1:3" ht="16.5" customHeight="1">
      <c r="A1" s="3"/>
      <c r="B1" s="3"/>
      <c r="C1" s="3" t="s">
        <v>87</v>
      </c>
    </row>
    <row r="2" spans="1:3" ht="16.5" customHeight="1">
      <c r="A2" s="3"/>
      <c r="B2" s="3"/>
      <c r="C2" s="3"/>
    </row>
    <row r="3" spans="1:3" ht="128.25" customHeight="1">
      <c r="A3" s="136" t="s">
        <v>117</v>
      </c>
      <c r="B3" s="136"/>
      <c r="C3" s="136"/>
    </row>
    <row r="4" spans="1:3" ht="19.5" customHeight="1">
      <c r="A4" s="79"/>
      <c r="B4" s="79"/>
      <c r="C4" s="79"/>
    </row>
    <row r="5" ht="18" customHeight="1">
      <c r="C5" s="78" t="s">
        <v>143</v>
      </c>
    </row>
    <row r="6" spans="1:3" ht="21" customHeight="1">
      <c r="A6" s="130" t="s">
        <v>2</v>
      </c>
      <c r="B6" s="132" t="s">
        <v>123</v>
      </c>
      <c r="C6" s="133"/>
    </row>
    <row r="7" spans="1:3" ht="35.25" customHeight="1">
      <c r="A7" s="131"/>
      <c r="B7" s="51" t="s">
        <v>100</v>
      </c>
      <c r="C7" s="51" t="s">
        <v>101</v>
      </c>
    </row>
    <row r="8" spans="1:3" s="2" customFormat="1" ht="33.75" customHeight="1">
      <c r="A8" s="45" t="s">
        <v>39</v>
      </c>
      <c r="B8" s="48">
        <v>16644.1</v>
      </c>
      <c r="C8" s="48">
        <v>16792.3</v>
      </c>
    </row>
    <row r="9" spans="1:3" s="2" customFormat="1" ht="31.5" customHeight="1">
      <c r="A9" s="45" t="s">
        <v>40</v>
      </c>
      <c r="B9" s="48">
        <v>3807.8</v>
      </c>
      <c r="C9" s="48">
        <v>3999.2</v>
      </c>
    </row>
    <row r="10" spans="1:3" s="2" customFormat="1" ht="31.5" customHeight="1">
      <c r="A10" s="45" t="s">
        <v>43</v>
      </c>
      <c r="B10" s="48">
        <v>6159.5</v>
      </c>
      <c r="C10" s="48">
        <v>6257.2</v>
      </c>
    </row>
    <row r="11" spans="1:3" s="2" customFormat="1" ht="33" customHeight="1">
      <c r="A11" s="45" t="s">
        <v>48</v>
      </c>
      <c r="B11" s="48">
        <v>2719.7</v>
      </c>
      <c r="C11" s="48">
        <v>2764.5</v>
      </c>
    </row>
    <row r="12" spans="1:3" s="2" customFormat="1" ht="33" customHeight="1">
      <c r="A12" s="45" t="s">
        <v>49</v>
      </c>
      <c r="B12" s="48">
        <v>2649.5</v>
      </c>
      <c r="C12" s="48">
        <v>2729.2</v>
      </c>
    </row>
    <row r="13" spans="1:3" s="2" customFormat="1" ht="32.25" customHeight="1">
      <c r="A13" s="45" t="s">
        <v>53</v>
      </c>
      <c r="B13" s="48">
        <v>2058.1</v>
      </c>
      <c r="C13" s="48">
        <v>2041.2</v>
      </c>
    </row>
    <row r="14" spans="1:3" s="2" customFormat="1" ht="32.25" customHeight="1">
      <c r="A14" s="45" t="s">
        <v>64</v>
      </c>
      <c r="B14" s="48">
        <v>2210.6</v>
      </c>
      <c r="C14" s="48">
        <v>2409.1</v>
      </c>
    </row>
    <row r="15" spans="1:3" s="2" customFormat="1" ht="34.5" customHeight="1">
      <c r="A15" s="45" t="s">
        <v>65</v>
      </c>
      <c r="B15" s="48">
        <v>2614.3</v>
      </c>
      <c r="C15" s="48">
        <v>2693.9</v>
      </c>
    </row>
    <row r="16" spans="1:3" s="2" customFormat="1" ht="30" customHeight="1">
      <c r="A16" s="45" t="s">
        <v>66</v>
      </c>
      <c r="B16" s="48">
        <v>2684.5</v>
      </c>
      <c r="C16" s="48">
        <v>2764.4</v>
      </c>
    </row>
    <row r="17" spans="1:3" ht="22.5" customHeight="1">
      <c r="A17" s="46" t="s">
        <v>0</v>
      </c>
      <c r="B17" s="14">
        <f>SUM(B8:B16)</f>
        <v>41548.1</v>
      </c>
      <c r="C17" s="14">
        <f>SUM(C8:C16)</f>
        <v>42451</v>
      </c>
    </row>
    <row r="18" spans="1:3" ht="12.75">
      <c r="A18" s="27"/>
      <c r="B18" s="28"/>
      <c r="C18" s="19"/>
    </row>
    <row r="19" ht="12.75">
      <c r="A19" s="16"/>
    </row>
    <row r="20" ht="12">
      <c r="A20" s="67"/>
    </row>
  </sheetData>
  <mergeCells count="3">
    <mergeCell ref="A3:C3"/>
    <mergeCell ref="A6:A7"/>
    <mergeCell ref="B6:C6"/>
  </mergeCells>
  <printOptions horizontalCentered="1"/>
  <pageMargins left="0.984251968503937" right="0.984251968503937" top="0.7874015748031497" bottom="0.7874015748031497" header="0.5118110236220472" footer="0.5118110236220472"/>
  <pageSetup firstPageNumber="9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 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Паромова</dc:creator>
  <cp:keywords/>
  <dc:description/>
  <cp:lastModifiedBy>Лунегова</cp:lastModifiedBy>
  <cp:lastPrinted>2014-06-29T06:11:48Z</cp:lastPrinted>
  <dcterms:created xsi:type="dcterms:W3CDTF">2008-10-02T13:45:16Z</dcterms:created>
  <dcterms:modified xsi:type="dcterms:W3CDTF">2014-09-10T06:18:45Z</dcterms:modified>
  <cp:category/>
  <cp:version/>
  <cp:contentType/>
  <cp:contentStatus/>
</cp:coreProperties>
</file>